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5195" windowHeight="11520" activeTab="4"/>
  </bookViews>
  <sheets>
    <sheet name="งบแสดงฐานะการเงิน" sheetId="1" r:id="rId1"/>
    <sheet name="งบทรัพย์สิน" sheetId="2" r:id="rId2"/>
    <sheet name="รายรับ-รายจ่าย" sheetId="3" r:id="rId3"/>
    <sheet name="รายงานรายรับ" sheetId="4" r:id="rId4"/>
    <sheet name="งบแสดงผลการดำเนินงาน" sheetId="5" r:id="rId5"/>
  </sheets>
  <definedNames>
    <definedName name="_xlnm.Print_Area" localSheetId="1">'งบทรัพย์สิน'!$A$1:$D$37</definedName>
  </definedNames>
  <calcPr fullCalcOnLoad="1"/>
</workbook>
</file>

<file path=xl/sharedStrings.xml><?xml version="1.0" encoding="utf-8"?>
<sst xmlns="http://schemas.openxmlformats.org/spreadsheetml/2006/main" count="307" uniqueCount="235">
  <si>
    <t>องค์การบริหารส่วนตำบลละลมใหม่พัฒนา</t>
  </si>
  <si>
    <t>เงินอุดหนุน</t>
  </si>
  <si>
    <t>รายรับ</t>
  </si>
  <si>
    <t>ค่าตอบแทน</t>
  </si>
  <si>
    <t>ค่าวัสดุ</t>
  </si>
  <si>
    <t>ค่าสาธารณูปโภค</t>
  </si>
  <si>
    <t>องค์การบริหารส่วนตำบลละลมใหม่พัฒนา   อำเภอโชคชัย    จังหวัดนครราชสีมา</t>
  </si>
  <si>
    <t>งบแสดงฐานะการเงิน</t>
  </si>
  <si>
    <t>ทรัพย์สินตามงบทรัพย์สิน</t>
  </si>
  <si>
    <t>เงินฝาก ธกส.(ออมทรัพย์)โชคชัย</t>
  </si>
  <si>
    <t>เงินฝาก ธกส.(ประจำ)โชคชัย</t>
  </si>
  <si>
    <t>หนี้สินและเงินสะสม</t>
  </si>
  <si>
    <t>ทุนทรัพย์สิน</t>
  </si>
  <si>
    <t>เงินทุนสำรองเงินสะสม</t>
  </si>
  <si>
    <t>เงินสะสม</t>
  </si>
  <si>
    <t>รายจ่ายอื่น</t>
  </si>
  <si>
    <t xml:space="preserve"> -2-</t>
  </si>
  <si>
    <t>องค์การบริหารส่วนตำบลละลมใหม่พัฒนา  อำเภอโชคชัย    จังหวัดนครราชสีมา</t>
  </si>
  <si>
    <t>ประมาณการ</t>
  </si>
  <si>
    <t xml:space="preserve"> +</t>
  </si>
  <si>
    <t>สูง</t>
  </si>
  <si>
    <t xml:space="preserve"> -</t>
  </si>
  <si>
    <t>ต่ำ</t>
  </si>
  <si>
    <t xml:space="preserve">     </t>
  </si>
  <si>
    <t>รายได้จากทรัพย์สิน</t>
  </si>
  <si>
    <t>-</t>
  </si>
  <si>
    <t>รายได้เบ็ดเตล็ด</t>
  </si>
  <si>
    <t xml:space="preserve"> </t>
  </si>
  <si>
    <t>งบกลาง</t>
  </si>
  <si>
    <t>รายจ่าย</t>
  </si>
  <si>
    <t>เรียน   นายกองค์การบริหารส่วนตำบลละลมใหม่พัฒนา</t>
  </si>
  <si>
    <t xml:space="preserve"> -   เพื่อโปรดทราบ</t>
  </si>
  <si>
    <t>ทราบ</t>
  </si>
  <si>
    <t xml:space="preserve">   นายกองค์การบริหารส่วนตำบลละลมใหม่พัฒนา</t>
  </si>
  <si>
    <t>รายได้จากทุน</t>
  </si>
  <si>
    <t>รหัสบัญชี</t>
  </si>
  <si>
    <t>งบทรัพย์สิน</t>
  </si>
  <si>
    <t>ประเภททรัพย์สิน</t>
  </si>
  <si>
    <t>รวม</t>
  </si>
  <si>
    <t>เงินฝาก ธ.กรุงไทย (ออมทรัพย์)</t>
  </si>
  <si>
    <t>เลขที่ 344-0-48430-0</t>
  </si>
  <si>
    <t>เลขที่ 01721-2-49173-3</t>
  </si>
  <si>
    <t>เลขที่ 01721-2-63080-6</t>
  </si>
  <si>
    <t>เลขที่ 30721-4-12488-3</t>
  </si>
  <si>
    <t>เลขที่ 052500737623</t>
  </si>
  <si>
    <t>(  นายนำ      ปลอดกระโทก  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</si>
  <si>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</t>
  </si>
  <si>
    <t>รายการ</t>
  </si>
  <si>
    <t>รวมตั้งแต่ต้นปี</t>
  </si>
  <si>
    <t>สูง / ต่ำกว่า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</si>
  <si>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</si>
  <si>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</si>
  <si>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</si>
  <si>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</si>
  <si>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3. ภาษีป้าย</t>
  </si>
  <si>
    <t>หมวดค่าธรรมเนียม ค่าปรับ และใบอนุญาต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</si>
  <si>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</si>
  <si>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</si>
  <si>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</si>
  <si>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</si>
  <si>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2. ค่ารับรองสำเนาและถ่ายเอกสาร</t>
  </si>
  <si>
    <t>3. รายได้เบ็ดเตล็ดอื่น ๆ</t>
  </si>
  <si>
    <t>หมวดรายได้จากทุน</t>
  </si>
  <si>
    <t>1. ค่าขายทอดตลาดทรัพย์สิน</t>
  </si>
  <si>
    <t>หน้า  2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</si>
  <si>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</si>
  <si>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</si>
  <si>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2. ภาษีมูลค่าเพิ่ม 1 ใน 9</t>
  </si>
  <si>
    <t>3.  ภาษีธุรกิจเฉพาะ</t>
  </si>
  <si>
    <t>4.  ภาษีสุรา</t>
  </si>
  <si>
    <t>5.  ภาษีสรรพสามิต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</si>
  <si>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</si>
  <si>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</si>
  <si>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</si>
  <si>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หมวดเงินอุดหนุน</t>
  </si>
  <si>
    <t>รวมรายรับทั้งสิ้น</t>
  </si>
  <si>
    <t>1.  ค่าธรรมเนียมเกี่ยวกับใบอนุญาตการขายสุรา</t>
  </si>
  <si>
    <t>412103</t>
  </si>
  <si>
    <t>412000</t>
  </si>
  <si>
    <t>2.  ค่าธรรมเนียมเกี่ยวกับการควบคุมอาคาร</t>
  </si>
  <si>
    <t>3.  ค่าธรรมเนียม ปิด โปรย ติดตั้งแผ่นป้ายประกาศ</t>
  </si>
  <si>
    <t>4.  ค่าธรรมเนียมจดทะเบียนพาณิชย์</t>
  </si>
  <si>
    <t>5.  ค่าปรับการผิดสัญญา</t>
  </si>
  <si>
    <t>6.  ค่าใบอนุญาตรับทำการเก็บ ขน สิ่งปฏิกูล และขยะมูลฝอย</t>
  </si>
  <si>
    <t>8.  ค่าใบอนุญาตจำหน่ายสินค้าในที่หรือทางสาธารณะ</t>
  </si>
  <si>
    <t>9.  ค่าใบอนุญาตเกี่ยวกับการควบคุมอาคาร</t>
  </si>
  <si>
    <t>411000</t>
  </si>
  <si>
    <t>412301</t>
  </si>
  <si>
    <t>412303</t>
  </si>
  <si>
    <t>412305</t>
  </si>
  <si>
    <t>412121</t>
  </si>
  <si>
    <t>413000</t>
  </si>
  <si>
    <t>413003</t>
  </si>
  <si>
    <t>415000</t>
  </si>
  <si>
    <t>415004</t>
  </si>
  <si>
    <t>415007</t>
  </si>
  <si>
    <t>415999</t>
  </si>
  <si>
    <t>416000</t>
  </si>
  <si>
    <t>416001</t>
  </si>
  <si>
    <t>9.  ภาษีและค่าธรรมเนียมรถยนต์หรือล้อเลื่อน</t>
  </si>
  <si>
    <t>เงินฝากธนาคาร ออมสิน (เผื่อเรียก) โชคชัย</t>
  </si>
  <si>
    <t>ลูกหนี้-ภาษีบำรุงท้องที่</t>
  </si>
  <si>
    <t>(ลงชื่อ)......................................................</t>
  </si>
  <si>
    <t>(ลงชื่อ)................................................</t>
  </si>
  <si>
    <t xml:space="preserve">         (   นางพัฒนา       เหมือนจิตต์  )</t>
  </si>
  <si>
    <t xml:space="preserve">   (  นายสนธยา       ภักดีกิจ   )</t>
  </si>
  <si>
    <t xml:space="preserve">         ผู้อำนวยการกองคลัง</t>
  </si>
  <si>
    <t xml:space="preserve">  ปลัดองค์การบริหารส่วนตำบล</t>
  </si>
  <si>
    <t>จำนวนเงิน</t>
  </si>
  <si>
    <t>1.  ภาษีมูลค่าเพิ่มตาม พรบ. กำหนดแผนฯ</t>
  </si>
  <si>
    <t>หมวดเงินอุดหนุนทั่วไประบุวัตถุประสงค์/เฉพาะกิจ</t>
  </si>
  <si>
    <t>รวมรายรับ</t>
  </si>
  <si>
    <t>สินทรัพย์</t>
  </si>
  <si>
    <t>เงินรับฝาก</t>
  </si>
  <si>
    <t>รายจ่ายค้างจ่าย</t>
  </si>
  <si>
    <t>รวมหนี้สิน</t>
  </si>
  <si>
    <t>รวมเงินสะสม</t>
  </si>
  <si>
    <t>รวมหนี้สินและเงินสะสม</t>
  </si>
  <si>
    <t>รายได้ภาษีอากร</t>
  </si>
  <si>
    <t>รายได้ค่าธรรมเนียม ค่าปรับ  ค่าใบอนุญาต</t>
  </si>
  <si>
    <t>รายได้ที่รัฐบาลจัดสรรให้</t>
  </si>
  <si>
    <t>รวมรายได้จากแหล่งอื่น</t>
  </si>
  <si>
    <t>รายได้เงินอุดหนุนทั่วไปจากรัฐบาล</t>
  </si>
  <si>
    <t>รายได้เงินอุดหนุนเฉพาะกิจจากรัฐบาล</t>
  </si>
  <si>
    <t>รายรับจริงทั้งปี</t>
  </si>
  <si>
    <t>รวมรายได้เงินอุดหนุนจากรัฐบาล</t>
  </si>
  <si>
    <t>รวมรายได้จากการดำเนินงาน</t>
  </si>
  <si>
    <t>รายจ่ายจริงทั้งปี</t>
  </si>
  <si>
    <t>รายจ่ายเงินเดือน</t>
  </si>
  <si>
    <t>รายจ่ายค่าจ้างประจำ</t>
  </si>
  <si>
    <t>รายจ่ายค่าจ้างชั่วคราว</t>
  </si>
  <si>
    <t>รายจ่ายค่าตอบแทน</t>
  </si>
  <si>
    <t>รายจ่ายค่าใช้สอย</t>
  </si>
  <si>
    <t>รายจ่ายค่าวัสดุ</t>
  </si>
  <si>
    <t>รายจ่ายค่าสาธารณูปโภค</t>
  </si>
  <si>
    <t>รายจ่ายเงินอุดหนุน</t>
  </si>
  <si>
    <t>รายจ่ายงบกลาง</t>
  </si>
  <si>
    <t>รายจ่ายค่าครุภัณฑ์</t>
  </si>
  <si>
    <t>รายจ่ายค่าที่ดินและสิ่งก่อสร้าง</t>
  </si>
  <si>
    <t>รายจ่ายจากเงินอุดหนุนเฉพาะกิจ</t>
  </si>
  <si>
    <t>จ่ายจากเงินสะสม(จ่ายขาดเงินสะสม)</t>
  </si>
  <si>
    <t>รวมค่าใช้จ่าย</t>
  </si>
  <si>
    <t>รายได้สูง(ต่ำ)กว่าค่าใช้จ่ายจากการดำเนินงาน</t>
  </si>
  <si>
    <t>7. ค่าใบอนุญาตประกอบการค้าสำหรับกิจการที่เป็นอันตราย</t>
  </si>
  <si>
    <t xml:space="preserve">    ต่อสุขภาพ</t>
  </si>
  <si>
    <t>8.  ค่าธรรมเนียมจดทะเบียนสิทธิและนิติกรรมที่ดิน กฎหมายที่ดิน</t>
  </si>
  <si>
    <t>1.  เงินอุดหนุนทั่วไปสำหรับดำเนินการตามอำนาจหน้าที่</t>
  </si>
  <si>
    <t xml:space="preserve">     และภาระกิจถ่ายโอนเลือกทำ</t>
  </si>
  <si>
    <t>รายได้ที่รัฐบาลอุดหนุนให้โดยระบุวัตถุประสงค์/เฉพาะกิจ</t>
  </si>
  <si>
    <t>ราคาทรัพย์สิน</t>
  </si>
  <si>
    <t>แหล่งที่มาของทรัพย์สิน</t>
  </si>
  <si>
    <t>ชื่อ</t>
  </si>
  <si>
    <t>รายได้</t>
  </si>
  <si>
    <t>อาคาร</t>
  </si>
  <si>
    <t>เงินกู้</t>
  </si>
  <si>
    <t>เงินอุทิศ</t>
  </si>
  <si>
    <t>เงินรับโอน</t>
  </si>
  <si>
    <t>ครุภัณฑ์สำนักงาน</t>
  </si>
  <si>
    <t>ครุภัณฑ์การศึกษา</t>
  </si>
  <si>
    <t>ครุภัณฑ์ยานพาหนะและขนส่ง</t>
  </si>
  <si>
    <t>ครุภัณฑ์ก่อสร้าง</t>
  </si>
  <si>
    <t>ครุภัณฑ์ไฟฟ้าและวิทยุ</t>
  </si>
  <si>
    <t>ครุภัณฑ์โฆษณาและเผยแพร่</t>
  </si>
  <si>
    <t>ครุภัณฑ์วิทยาศาสตร์และการแพทย์</t>
  </si>
  <si>
    <t>ครุภัณฑ์งานบ้านงานครัว</t>
  </si>
  <si>
    <t>ครุภัณฑ์กีฬา</t>
  </si>
  <si>
    <t>ครุภัณฑ์สำรวจ</t>
  </si>
  <si>
    <t>ครุภัณฑ์คอมพิวเตอร์</t>
  </si>
  <si>
    <t xml:space="preserve">ครุภัณฑ์อื่น ๆ </t>
  </si>
  <si>
    <t>รวมที่ดิน อาคารสิ่งปลูกสร้างและครุภัณฑ์</t>
  </si>
  <si>
    <t>รวมจำนวนเงินแหล่งที่มาของทรัพย์สิน</t>
  </si>
  <si>
    <t>ทรัพยสิน(ไม่หมุนเวียน)</t>
  </si>
  <si>
    <t>ถนน</t>
  </si>
  <si>
    <t>รั้ว</t>
  </si>
  <si>
    <t>หอถังประปา ฝ.99</t>
  </si>
  <si>
    <t>ห้องน้ำ-ห้องส้วม</t>
  </si>
  <si>
    <t>เตาเผาขยะ</t>
  </si>
  <si>
    <t>ป้าย</t>
  </si>
  <si>
    <t>เขื่อน</t>
  </si>
  <si>
    <t>อื่น ๆ</t>
  </si>
  <si>
    <t>รวมที่ดิน อาคารและสิ่งปลูกสร้าง</t>
  </si>
  <si>
    <t>ทรัพย์สิน(ไม่หมุนเวียน)</t>
  </si>
  <si>
    <t>รวมครุภัณฑ์</t>
  </si>
  <si>
    <t>งบแสดงผลการดำเนินงานจ่ายจากเงินรายรับ</t>
  </si>
  <si>
    <t>แผนงาน</t>
  </si>
  <si>
    <t>บริหาร
งาน
ทั่วไป</t>
  </si>
  <si>
    <t>การรักษา
ความ
สงบภายใน</t>
  </si>
  <si>
    <t>การศึกษา</t>
  </si>
  <si>
    <t>สังคม
สงเคราะห์</t>
  </si>
  <si>
    <t>เคหะและ
ชุมชน</t>
  </si>
  <si>
    <t>สร้าง
ความ
เข้มแข็ง
ของชุมชน</t>
  </si>
  <si>
    <t>การ
ศาสนา
วัฒนธรรม
และ
นันทนาการ</t>
  </si>
  <si>
    <t>อุตสาหกรรม
และการโยธา</t>
  </si>
  <si>
    <t>การเกษตร
การ</t>
  </si>
  <si>
    <t>การ
พาณิชย์</t>
  </si>
  <si>
    <t>งบกลาง (หมายเหตุ1)</t>
  </si>
  <si>
    <t>เงินเดือน(ฝ่ายการเมือง)</t>
  </si>
  <si>
    <t>เงินเดือน(ฝ่ายประจำ) (หมายเหตุ2)</t>
  </si>
  <si>
    <t>ค่าใช้สอย(หมายเหตุ3)</t>
  </si>
  <si>
    <t xml:space="preserve">ค่าครุภัณฑ์   </t>
  </si>
  <si>
    <t xml:space="preserve">ค่าที่ดินและสิ่งก่อสร้าง(หมายเหตุ4)  </t>
  </si>
  <si>
    <t>รวยรายจ่าย</t>
  </si>
  <si>
    <t>หมวดค่าธรรมเนียมค่าปรับและใบอนุญาต</t>
  </si>
  <si>
    <t>หมวดรายได้จากสาธารณูปโภคและการพาณิชย์</t>
  </si>
  <si>
    <t>หมวดเงินอุดหนุนทั่วไป</t>
  </si>
  <si>
    <t>รายรับสูงกว่าหรือ(ต่ำกว่า)รายจ่าย</t>
  </si>
  <si>
    <t>รายละเอียดประกอบงบแสดงผลการดำเนินงานจ่ายจากเงินรายรับ</t>
  </si>
  <si>
    <t xml:space="preserve">  หมายเหตุ  1    งบกลาง </t>
  </si>
  <si>
    <t>บาท</t>
  </si>
  <si>
    <t>ประกอบด้วย</t>
  </si>
  <si>
    <t xml:space="preserve">  หมายเหตุ  2    เงินเดือน(ฝ่ายประจำ)     จำนวนเงิน</t>
  </si>
  <si>
    <t>จ่ายจากเงินรายรับ</t>
  </si>
  <si>
    <t xml:space="preserve">  หมายเหตุ  3   ค่าใช้สอย </t>
  </si>
  <si>
    <t xml:space="preserve">  หมายเหตุ  4    ค่าที่ดินและสิ่งก่อสร้าง     จำนวนเงิน</t>
  </si>
  <si>
    <t>จ่ายจากเงินอุดหนุนเฉพาะกิจ</t>
  </si>
  <si>
    <t>หมวดเงินอุดหนุนเฉพาะกิจ</t>
  </si>
  <si>
    <t>(ลงชื่อ).......................................................................</t>
  </si>
  <si>
    <t xml:space="preserve">        ( นางพัฒนา       เหมือนจิตต์ )</t>
  </si>
  <si>
    <t>ผู้อำนวยการกองคลัง</t>
  </si>
  <si>
    <t xml:space="preserve">                    ( นายสนธยา     ภักดีกิจ )                                               ( นายนำ         ปลอดกระโทก )</t>
  </si>
  <si>
    <t xml:space="preserve">                 ปลัดองค์การบริหารส่วนตำบล                                      นายกองค์การบริหารส่วนตำบลละลมใหม่พัฒนา</t>
  </si>
  <si>
    <t xml:space="preserve">           (ลงชื่อ).........................................................                          ( ลงชื่อ )...............................................................</t>
  </si>
  <si>
    <t>ณ วันที่  30  กันยายน  2559</t>
  </si>
  <si>
    <t>งบรายรับ - รายจ่ายตามงบประมาณ  ประจำปี  2559</t>
  </si>
  <si>
    <t>ตั้งแต่วันที่  1  ตุลาคม  2558  ถึงวันที่  30  กันยายน  2559</t>
  </si>
  <si>
    <t xml:space="preserve">สาธารณสุข
</t>
  </si>
  <si>
    <t>ณ  วันที่  30  กันยายน    2559</t>
  </si>
  <si>
    <t>รายได้จากรัฐบาลค้างรับ</t>
  </si>
  <si>
    <t>ลูกหนี้เงินทุนโครงกาเศรษฐกิจชุมชน</t>
  </si>
  <si>
    <t>ณ วันที่ 30 กันยายน 2559</t>
  </si>
  <si>
    <t>ณ วันที่  30  กันยายน    2559</t>
  </si>
  <si>
    <t>10.ค่าธรรมเนียมอื่น ๆ</t>
  </si>
  <si>
    <t>412199</t>
  </si>
  <si>
    <t>1.เงินอุดหนุนทั่วไประบุวัตถุประสงค์/เฉพาะกิจ</t>
  </si>
  <si>
    <t xml:space="preserve">บัญชีรายละเอียดประกอบงบแสดงผลการดำเนินงานจ่ายจากเงินรายรับ 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</si>
</sst>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(* #,##0_);_(* \(#,##0\);_(* &quot;-&quot;??_);_(@_)"/>
    <numFmt numFmtId="192" formatCode="#,##0.00;[Red]#,##0.00"/>
    <numFmt numFmtId="193" formatCode="[$-F800]dddd\,\ mmmm\ dd\,\ yyyy"/>
    <numFmt numFmtId="194" formatCode="[$-41E]d\ mmmm\ yyyy"/>
  </numFmts>
  <fonts count="6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3"/>
      <name val="TH SarabunPSK"/>
      <family val="2"/>
    </font>
    <font>
      <sz val="11.5"/>
      <name val="Angsana New"/>
      <family val="1"/>
    </font>
    <font>
      <sz val="12"/>
      <name val="Angsana New"/>
      <family val="1"/>
    </font>
    <font>
      <sz val="13"/>
      <name val="Angsana New"/>
      <family val="1"/>
    </font>
    <font>
      <b/>
      <sz val="13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u val="single"/>
      <sz val="11.5"/>
      <name val="TH SarabunPSK"/>
      <family val="2"/>
    </font>
    <font>
      <sz val="11.5"/>
      <name val="TH SarabunPSK"/>
      <family val="2"/>
    </font>
    <font>
      <u val="singleAccounting"/>
      <sz val="11.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0"/>
      <color indexed="8"/>
      <name val="TH SarabunPSK"/>
      <family val="2"/>
    </font>
    <font>
      <b/>
      <sz val="10"/>
      <color indexed="8"/>
      <name val="TH SarabunPSK"/>
      <family val="2"/>
    </font>
    <font>
      <b/>
      <u val="single"/>
      <sz val="10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0"/>
      <color theme="1"/>
      <name val="TH SarabunPSK"/>
      <family val="2"/>
    </font>
    <font>
      <b/>
      <sz val="10"/>
      <color theme="1"/>
      <name val="TH SarabunPSK"/>
      <family val="2"/>
    </font>
    <font>
      <b/>
      <u val="single"/>
      <sz val="10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51" fillId="23" borderId="1" applyNumberFormat="0" applyAlignment="0" applyProtection="0"/>
    <xf numFmtId="0" fontId="52" fillId="24" borderId="0" applyNumberFormat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48" applyFont="1" applyAlignment="1">
      <alignment/>
      <protection/>
    </xf>
    <xf numFmtId="0" fontId="7" fillId="0" borderId="11" xfId="0" applyFont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43" fontId="7" fillId="0" borderId="13" xfId="33" applyFont="1" applyBorder="1" applyAlignment="1">
      <alignment horizontal="right"/>
    </xf>
    <xf numFmtId="0" fontId="9" fillId="0" borderId="11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43" fontId="7" fillId="0" borderId="11" xfId="33" applyFont="1" applyBorder="1" applyAlignment="1">
      <alignment horizontal="right"/>
    </xf>
    <xf numFmtId="0" fontId="6" fillId="0" borderId="11" xfId="0" applyFont="1" applyBorder="1" applyAlignment="1">
      <alignment/>
    </xf>
    <xf numFmtId="0" fontId="7" fillId="0" borderId="11" xfId="0" applyFont="1" applyBorder="1" applyAlignment="1" quotePrefix="1">
      <alignment horizontal="center"/>
    </xf>
    <xf numFmtId="4" fontId="7" fillId="0" borderId="11" xfId="33" applyNumberFormat="1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43" fontId="7" fillId="33" borderId="14" xfId="33" applyFont="1" applyFill="1" applyBorder="1" applyAlignment="1">
      <alignment horizontal="right"/>
    </xf>
    <xf numFmtId="0" fontId="9" fillId="0" borderId="11" xfId="0" applyFont="1" applyBorder="1" applyAlignment="1">
      <alignment horizontal="left"/>
    </xf>
    <xf numFmtId="49" fontId="8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left"/>
    </xf>
    <xf numFmtId="49" fontId="7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43" fontId="7" fillId="0" borderId="11" xfId="33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2" fontId="7" fillId="33" borderId="14" xfId="33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8" fillId="0" borderId="11" xfId="0" applyFont="1" applyBorder="1" applyAlignment="1" quotePrefix="1">
      <alignment horizontal="center"/>
    </xf>
    <xf numFmtId="43" fontId="7" fillId="34" borderId="15" xfId="33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187" fontId="7" fillId="33" borderId="14" xfId="33" applyNumberFormat="1" applyFont="1" applyFill="1" applyBorder="1" applyAlignment="1">
      <alignment horizontal="right"/>
    </xf>
    <xf numFmtId="187" fontId="7" fillId="0" borderId="11" xfId="33" applyNumberFormat="1" applyFont="1" applyBorder="1" applyAlignment="1">
      <alignment horizontal="right"/>
    </xf>
    <xf numFmtId="49" fontId="7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43" fontId="59" fillId="0" borderId="0" xfId="33" applyFont="1" applyAlignment="1">
      <alignment/>
    </xf>
    <xf numFmtId="0" fontId="60" fillId="0" borderId="0" xfId="0" applyFont="1" applyAlignment="1">
      <alignment/>
    </xf>
    <xf numFmtId="43" fontId="59" fillId="0" borderId="0" xfId="33" applyFont="1" applyAlignment="1">
      <alignment/>
    </xf>
    <xf numFmtId="0" fontId="61" fillId="0" borderId="0" xfId="0" applyFont="1" applyAlignment="1">
      <alignment/>
    </xf>
    <xf numFmtId="0" fontId="62" fillId="0" borderId="16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3" fillId="0" borderId="13" xfId="0" applyFont="1" applyBorder="1" applyAlignment="1">
      <alignment horizontal="left" vertical="center"/>
    </xf>
    <xf numFmtId="43" fontId="62" fillId="0" borderId="17" xfId="33" applyFont="1" applyBorder="1" applyAlignment="1">
      <alignment vertical="center"/>
    </xf>
    <xf numFmtId="43" fontId="62" fillId="0" borderId="13" xfId="33" applyFont="1" applyBorder="1" applyAlignment="1">
      <alignment horizontal="center" vertical="center"/>
    </xf>
    <xf numFmtId="43" fontId="62" fillId="0" borderId="17" xfId="33" applyFont="1" applyBorder="1" applyAlignment="1">
      <alignment horizontal="center" vertical="center" wrapText="1"/>
    </xf>
    <xf numFmtId="43" fontId="62" fillId="0" borderId="17" xfId="33" applyFont="1" applyBorder="1" applyAlignment="1">
      <alignment horizontal="center" vertical="center"/>
    </xf>
    <xf numFmtId="0" fontId="61" fillId="0" borderId="11" xfId="0" applyFont="1" applyBorder="1" applyAlignment="1">
      <alignment horizontal="left" vertical="center"/>
    </xf>
    <xf numFmtId="43" fontId="61" fillId="0" borderId="18" xfId="33" applyFont="1" applyBorder="1" applyAlignment="1">
      <alignment vertical="center"/>
    </xf>
    <xf numFmtId="43" fontId="61" fillId="0" borderId="11" xfId="33" applyFont="1" applyBorder="1" applyAlignment="1">
      <alignment/>
    </xf>
    <xf numFmtId="43" fontId="62" fillId="0" borderId="18" xfId="33" applyFont="1" applyBorder="1" applyAlignment="1">
      <alignment horizontal="center" vertical="center" wrapText="1"/>
    </xf>
    <xf numFmtId="43" fontId="62" fillId="0" borderId="18" xfId="33" applyFont="1" applyBorder="1" applyAlignment="1">
      <alignment horizontal="center" vertical="center"/>
    </xf>
    <xf numFmtId="43" fontId="61" fillId="0" borderId="18" xfId="33" applyFont="1" applyBorder="1" applyAlignment="1">
      <alignment horizontal="center" vertical="center" wrapText="1"/>
    </xf>
    <xf numFmtId="0" fontId="61" fillId="0" borderId="11" xfId="0" applyFont="1" applyBorder="1" applyAlignment="1">
      <alignment/>
    </xf>
    <xf numFmtId="43" fontId="61" fillId="0" borderId="11" xfId="33" applyFont="1" applyBorder="1" applyAlignment="1">
      <alignment/>
    </xf>
    <xf numFmtId="0" fontId="61" fillId="0" borderId="11" xfId="0" applyFont="1" applyBorder="1" applyAlignment="1">
      <alignment vertical="center"/>
    </xf>
    <xf numFmtId="43" fontId="61" fillId="0" borderId="11" xfId="33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43" fontId="61" fillId="0" borderId="10" xfId="33" applyFont="1" applyBorder="1" applyAlignment="1">
      <alignment vertical="center"/>
    </xf>
    <xf numFmtId="43" fontId="61" fillId="0" borderId="10" xfId="33" applyFont="1" applyBorder="1" applyAlignment="1">
      <alignment/>
    </xf>
    <xf numFmtId="0" fontId="62" fillId="0" borderId="13" xfId="0" applyFont="1" applyBorder="1" applyAlignment="1">
      <alignment horizontal="center" vertical="center"/>
    </xf>
    <xf numFmtId="0" fontId="63" fillId="0" borderId="13" xfId="0" applyFont="1" applyBorder="1" applyAlignment="1">
      <alignment vertical="center"/>
    </xf>
    <xf numFmtId="43" fontId="62" fillId="0" borderId="11" xfId="33" applyFont="1" applyBorder="1" applyAlignment="1">
      <alignment vertical="center"/>
    </xf>
    <xf numFmtId="43" fontId="62" fillId="0" borderId="11" xfId="33" applyFont="1" applyBorder="1" applyAlignment="1">
      <alignment horizontal="center" vertical="center"/>
    </xf>
    <xf numFmtId="43" fontId="62" fillId="0" borderId="11" xfId="33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/>
    </xf>
    <xf numFmtId="0" fontId="61" fillId="0" borderId="0" xfId="0" applyFont="1" applyAlignment="1">
      <alignment horizontal="center"/>
    </xf>
    <xf numFmtId="43" fontId="61" fillId="0" borderId="0" xfId="33" applyFont="1" applyAlignment="1">
      <alignment/>
    </xf>
    <xf numFmtId="0" fontId="64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vertical="center"/>
    </xf>
    <xf numFmtId="43" fontId="64" fillId="0" borderId="13" xfId="33" applyFont="1" applyFill="1" applyBorder="1" applyAlignment="1">
      <alignment vertical="center"/>
    </xf>
    <xf numFmtId="0" fontId="14" fillId="0" borderId="11" xfId="0" applyFont="1" applyFill="1" applyBorder="1" applyAlignment="1" applyProtection="1">
      <alignment vertical="center"/>
      <protection/>
    </xf>
    <xf numFmtId="43" fontId="65" fillId="0" borderId="11" xfId="33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43" fontId="14" fillId="0" borderId="11" xfId="33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11" xfId="0" applyFont="1" applyFill="1" applyBorder="1" applyAlignment="1" applyProtection="1">
      <alignment horizontal="center" vertical="center"/>
      <protection/>
    </xf>
    <xf numFmtId="43" fontId="64" fillId="0" borderId="11" xfId="33" applyFont="1" applyFill="1" applyBorder="1" applyAlignment="1">
      <alignment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vertical="center"/>
    </xf>
    <xf numFmtId="0" fontId="13" fillId="0" borderId="12" xfId="0" applyFont="1" applyFill="1" applyBorder="1" applyAlignment="1" applyProtection="1">
      <alignment horizontal="center" vertical="center"/>
      <protection/>
    </xf>
    <xf numFmtId="43" fontId="64" fillId="0" borderId="14" xfId="0" applyNumberFormat="1" applyFont="1" applyFill="1" applyBorder="1" applyAlignment="1">
      <alignment vertical="center"/>
    </xf>
    <xf numFmtId="43" fontId="64" fillId="0" borderId="14" xfId="33" applyFont="1" applyFill="1" applyBorder="1" applyAlignment="1">
      <alignment vertical="center"/>
    </xf>
    <xf numFmtId="43" fontId="64" fillId="0" borderId="0" xfId="33" applyFont="1" applyFill="1" applyBorder="1" applyAlignment="1">
      <alignment vertical="center"/>
    </xf>
    <xf numFmtId="0" fontId="65" fillId="0" borderId="13" xfId="0" applyFont="1" applyFill="1" applyBorder="1" applyAlignment="1">
      <alignment vertical="center"/>
    </xf>
    <xf numFmtId="0" fontId="65" fillId="0" borderId="11" xfId="0" applyFont="1" applyFill="1" applyBorder="1" applyAlignment="1">
      <alignment vertical="center"/>
    </xf>
    <xf numFmtId="187" fontId="16" fillId="0" borderId="11" xfId="48" applyNumberFormat="1" applyFont="1" applyBorder="1">
      <alignment/>
      <protection/>
    </xf>
    <xf numFmtId="0" fontId="16" fillId="0" borderId="11" xfId="48" applyFont="1" applyBorder="1">
      <alignment/>
      <protection/>
    </xf>
    <xf numFmtId="187" fontId="16" fillId="0" borderId="11" xfId="43" applyNumberFormat="1" applyFont="1" applyBorder="1" applyAlignment="1">
      <alignment/>
    </xf>
    <xf numFmtId="0" fontId="16" fillId="0" borderId="18" xfId="48" applyFont="1" applyBorder="1">
      <alignment/>
      <protection/>
    </xf>
    <xf numFmtId="0" fontId="16" fillId="0" borderId="18" xfId="48" applyFont="1" applyBorder="1" applyAlignment="1">
      <alignment horizontal="center"/>
      <protection/>
    </xf>
    <xf numFmtId="0" fontId="16" fillId="0" borderId="0" xfId="48" applyFont="1" applyBorder="1" applyAlignment="1">
      <alignment horizontal="center"/>
      <protection/>
    </xf>
    <xf numFmtId="187" fontId="16" fillId="0" borderId="11" xfId="43" applyNumberFormat="1" applyFont="1" applyBorder="1" applyAlignment="1" quotePrefix="1">
      <alignment/>
    </xf>
    <xf numFmtId="0" fontId="16" fillId="0" borderId="0" xfId="48" applyFont="1" applyBorder="1" applyAlignment="1">
      <alignment horizontal="right"/>
      <protection/>
    </xf>
    <xf numFmtId="187" fontId="17" fillId="0" borderId="11" xfId="43" applyNumberFormat="1" applyFont="1" applyBorder="1" applyAlignment="1">
      <alignment/>
    </xf>
    <xf numFmtId="0" fontId="16" fillId="0" borderId="0" xfId="48" applyFont="1" applyBorder="1" applyAlignment="1">
      <alignment/>
      <protection/>
    </xf>
    <xf numFmtId="0" fontId="16" fillId="0" borderId="19" xfId="48" applyFont="1" applyBorder="1" applyAlignment="1">
      <alignment horizontal="left" indent="2"/>
      <protection/>
    </xf>
    <xf numFmtId="187" fontId="16" fillId="0" borderId="19" xfId="43" applyNumberFormat="1" applyFont="1" applyBorder="1" applyAlignment="1">
      <alignment/>
    </xf>
    <xf numFmtId="0" fontId="16" fillId="0" borderId="0" xfId="48" applyFont="1" applyBorder="1">
      <alignment/>
      <protection/>
    </xf>
    <xf numFmtId="187" fontId="16" fillId="0" borderId="14" xfId="43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48" applyFont="1">
      <alignment/>
      <protection/>
    </xf>
    <xf numFmtId="191" fontId="16" fillId="0" borderId="0" xfId="43" applyNumberFormat="1" applyFont="1" applyAlignment="1">
      <alignment/>
    </xf>
    <xf numFmtId="43" fontId="16" fillId="0" borderId="0" xfId="43" applyNumberFormat="1" applyFont="1" applyAlignment="1">
      <alignment/>
    </xf>
    <xf numFmtId="43" fontId="16" fillId="0" borderId="0" xfId="0" applyNumberFormat="1" applyFont="1" applyAlignment="1">
      <alignment/>
    </xf>
    <xf numFmtId="0" fontId="16" fillId="0" borderId="0" xfId="48" applyFont="1" applyBorder="1" applyAlignment="1">
      <alignment horizontal="left" indent="2"/>
      <protection/>
    </xf>
    <xf numFmtId="187" fontId="16" fillId="0" borderId="10" xfId="43" applyNumberFormat="1" applyFont="1" applyBorder="1" applyAlignment="1">
      <alignment/>
    </xf>
    <xf numFmtId="187" fontId="16" fillId="0" borderId="10" xfId="43" applyFont="1" applyBorder="1" applyAlignment="1">
      <alignment/>
    </xf>
    <xf numFmtId="187" fontId="16" fillId="0" borderId="10" xfId="48" applyNumberFormat="1" applyFont="1" applyBorder="1">
      <alignment/>
      <protection/>
    </xf>
    <xf numFmtId="43" fontId="65" fillId="0" borderId="13" xfId="33" applyFont="1" applyFill="1" applyBorder="1" applyAlignment="1">
      <alignment vertical="center"/>
    </xf>
    <xf numFmtId="43" fontId="65" fillId="0" borderId="10" xfId="33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87" fontId="12" fillId="0" borderId="11" xfId="33" applyNumberFormat="1" applyFont="1" applyBorder="1" applyAlignment="1">
      <alignment/>
    </xf>
    <xf numFmtId="187" fontId="12" fillId="0" borderId="20" xfId="33" applyNumberFormat="1" applyFont="1" applyBorder="1" applyAlignment="1">
      <alignment/>
    </xf>
    <xf numFmtId="187" fontId="12" fillId="0" borderId="18" xfId="0" applyNumberFormat="1" applyFont="1" applyBorder="1" applyAlignment="1">
      <alignment horizontal="center"/>
    </xf>
    <xf numFmtId="187" fontId="12" fillId="0" borderId="18" xfId="33" applyNumberFormat="1" applyFont="1" applyBorder="1" applyAlignment="1">
      <alignment/>
    </xf>
    <xf numFmtId="0" fontId="12" fillId="0" borderId="0" xfId="0" applyFont="1" applyAlignment="1">
      <alignment horizontal="center"/>
    </xf>
    <xf numFmtId="187" fontId="12" fillId="0" borderId="21" xfId="33" applyNumberFormat="1" applyFont="1" applyBorder="1" applyAlignment="1">
      <alignment/>
    </xf>
    <xf numFmtId="43" fontId="12" fillId="0" borderId="18" xfId="33" applyFont="1" applyBorder="1" applyAlignment="1">
      <alignment/>
    </xf>
    <xf numFmtId="187" fontId="12" fillId="0" borderId="11" xfId="33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0" xfId="0" applyFont="1" applyAlignment="1">
      <alignment horizontal="right"/>
    </xf>
    <xf numFmtId="191" fontId="4" fillId="0" borderId="0" xfId="33" applyNumberFormat="1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7" fontId="4" fillId="0" borderId="11" xfId="0" applyNumberFormat="1" applyFont="1" applyBorder="1" applyAlignment="1">
      <alignment horizontal="center"/>
    </xf>
    <xf numFmtId="187" fontId="4" fillId="0" borderId="11" xfId="33" applyNumberFormat="1" applyFont="1" applyBorder="1" applyAlignment="1">
      <alignment/>
    </xf>
    <xf numFmtId="0" fontId="11" fillId="0" borderId="0" xfId="0" applyFont="1" applyAlignment="1">
      <alignment horizontal="right"/>
    </xf>
    <xf numFmtId="187" fontId="4" fillId="0" borderId="18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87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7" fontId="4" fillId="0" borderId="0" xfId="33" applyNumberFormat="1" applyFont="1" applyBorder="1" applyAlignment="1">
      <alignment/>
    </xf>
    <xf numFmtId="187" fontId="4" fillId="0" borderId="16" xfId="0" applyNumberFormat="1" applyFont="1" applyBorder="1" applyAlignment="1">
      <alignment horizontal="center"/>
    </xf>
    <xf numFmtId="187" fontId="4" fillId="0" borderId="12" xfId="33" applyNumberFormat="1" applyFont="1" applyBorder="1" applyAlignment="1">
      <alignment/>
    </xf>
    <xf numFmtId="187" fontId="4" fillId="0" borderId="0" xfId="0" applyNumberFormat="1" applyFont="1" applyAlignment="1">
      <alignment/>
    </xf>
    <xf numFmtId="187" fontId="4" fillId="0" borderId="0" xfId="33" applyNumberFormat="1" applyFont="1" applyAlignment="1">
      <alignment/>
    </xf>
    <xf numFmtId="191" fontId="12" fillId="0" borderId="0" xfId="33" applyNumberFormat="1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indent="7"/>
    </xf>
    <xf numFmtId="0" fontId="12" fillId="0" borderId="0" xfId="0" applyFont="1" applyAlignment="1">
      <alignment/>
    </xf>
    <xf numFmtId="187" fontId="12" fillId="0" borderId="10" xfId="33" applyNumberFormat="1" applyFont="1" applyBorder="1" applyAlignment="1">
      <alignment/>
    </xf>
    <xf numFmtId="187" fontId="12" fillId="0" borderId="12" xfId="33" applyNumberFormat="1" applyFont="1" applyBorder="1" applyAlignment="1">
      <alignment/>
    </xf>
    <xf numFmtId="187" fontId="12" fillId="0" borderId="22" xfId="33" applyNumberFormat="1" applyFont="1" applyBorder="1" applyAlignment="1">
      <alignment/>
    </xf>
    <xf numFmtId="187" fontId="12" fillId="0" borderId="23" xfId="33" applyNumberFormat="1" applyFont="1" applyBorder="1" applyAlignment="1">
      <alignment/>
    </xf>
    <xf numFmtId="187" fontId="12" fillId="0" borderId="24" xfId="33" applyNumberFormat="1" applyFont="1" applyBorder="1" applyAlignment="1">
      <alignment/>
    </xf>
    <xf numFmtId="187" fontId="12" fillId="0" borderId="14" xfId="33" applyNumberFormat="1" applyFont="1" applyBorder="1" applyAlignment="1">
      <alignment/>
    </xf>
    <xf numFmtId="187" fontId="12" fillId="0" borderId="25" xfId="33" applyNumberFormat="1" applyFont="1" applyBorder="1" applyAlignment="1">
      <alignment/>
    </xf>
    <xf numFmtId="187" fontId="12" fillId="0" borderId="17" xfId="33" applyNumberFormat="1" applyFont="1" applyBorder="1" applyAlignment="1">
      <alignment/>
    </xf>
    <xf numFmtId="43" fontId="62" fillId="0" borderId="14" xfId="33" applyFont="1" applyBorder="1" applyAlignment="1">
      <alignment vertical="center"/>
    </xf>
    <xf numFmtId="43" fontId="62" fillId="0" borderId="26" xfId="33" applyFont="1" applyBorder="1" applyAlignment="1">
      <alignment horizontal="center" vertical="center" wrapText="1"/>
    </xf>
    <xf numFmtId="43" fontId="62" fillId="0" borderId="26" xfId="33" applyFont="1" applyBorder="1" applyAlignment="1">
      <alignment horizontal="center" vertical="center"/>
    </xf>
    <xf numFmtId="43" fontId="61" fillId="0" borderId="27" xfId="0" applyNumberFormat="1" applyFont="1" applyBorder="1" applyAlignment="1">
      <alignment/>
    </xf>
    <xf numFmtId="43" fontId="62" fillId="0" borderId="14" xfId="0" applyNumberFormat="1" applyFont="1" applyBorder="1" applyAlignment="1">
      <alignment/>
    </xf>
    <xf numFmtId="43" fontId="61" fillId="0" borderId="14" xfId="33" applyFont="1" applyBorder="1" applyAlignment="1">
      <alignment/>
    </xf>
    <xf numFmtId="43" fontId="59" fillId="0" borderId="0" xfId="33" applyFont="1" applyBorder="1" applyAlignment="1">
      <alignment/>
    </xf>
    <xf numFmtId="0" fontId="59" fillId="0" borderId="28" xfId="0" applyFont="1" applyBorder="1" applyAlignment="1">
      <alignment/>
    </xf>
    <xf numFmtId="43" fontId="59" fillId="0" borderId="29" xfId="33" applyFont="1" applyBorder="1" applyAlignment="1">
      <alignment/>
    </xf>
    <xf numFmtId="43" fontId="59" fillId="0" borderId="30" xfId="33" applyFont="1" applyBorder="1" applyAlignment="1">
      <alignment/>
    </xf>
    <xf numFmtId="43" fontId="59" fillId="0" borderId="28" xfId="33" applyFont="1" applyBorder="1" applyAlignment="1">
      <alignment/>
    </xf>
    <xf numFmtId="0" fontId="60" fillId="0" borderId="28" xfId="0" applyFont="1" applyBorder="1" applyAlignment="1">
      <alignment horizontal="center"/>
    </xf>
    <xf numFmtId="0" fontId="61" fillId="0" borderId="29" xfId="0" applyFont="1" applyBorder="1" applyAlignment="1">
      <alignment/>
    </xf>
    <xf numFmtId="0" fontId="16" fillId="0" borderId="0" xfId="48" applyFont="1" applyAlignment="1">
      <alignment horizontal="center"/>
      <protection/>
    </xf>
    <xf numFmtId="0" fontId="16" fillId="0" borderId="0" xfId="48" applyFont="1" applyAlignment="1">
      <alignment horizontal="left"/>
      <protection/>
    </xf>
    <xf numFmtId="0" fontId="5" fillId="0" borderId="0" xfId="48" applyFont="1" applyAlignment="1">
      <alignment horizontal="center"/>
      <protection/>
    </xf>
    <xf numFmtId="0" fontId="11" fillId="0" borderId="0" xfId="48" applyFont="1" applyAlignment="1">
      <alignment horizontal="center"/>
      <protection/>
    </xf>
    <xf numFmtId="0" fontId="11" fillId="0" borderId="29" xfId="48" applyFont="1" applyBorder="1" applyAlignment="1">
      <alignment horizontal="center"/>
      <protection/>
    </xf>
    <xf numFmtId="0" fontId="64" fillId="0" borderId="12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5"/>
    </xf>
    <xf numFmtId="0" fontId="11" fillId="0" borderId="2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2" fillId="0" borderId="12" xfId="0" applyFont="1" applyBorder="1" applyAlignment="1">
      <alignment horizontal="center" vertical="center"/>
    </xf>
    <xf numFmtId="0" fontId="16" fillId="0" borderId="0" xfId="48" applyFont="1" applyBorder="1" applyAlignment="1">
      <alignment horizontal="left"/>
      <protection/>
    </xf>
    <xf numFmtId="191" fontId="16" fillId="0" borderId="0" xfId="43" applyNumberFormat="1" applyFont="1" applyBorder="1" applyAlignment="1">
      <alignment/>
    </xf>
    <xf numFmtId="0" fontId="15" fillId="0" borderId="13" xfId="48" applyFont="1" applyBorder="1" applyAlignment="1">
      <alignment horizontal="center"/>
      <protection/>
    </xf>
    <xf numFmtId="187" fontId="16" fillId="0" borderId="13" xfId="43" applyNumberFormat="1" applyFont="1" applyBorder="1" applyAlignment="1">
      <alignment/>
    </xf>
    <xf numFmtId="0" fontId="15" fillId="0" borderId="17" xfId="48" applyFont="1" applyBorder="1" applyAlignment="1">
      <alignment horizontal="center"/>
      <protection/>
    </xf>
    <xf numFmtId="43" fontId="16" fillId="0" borderId="13" xfId="43" applyNumberFormat="1" applyFont="1" applyBorder="1" applyAlignment="1">
      <alignment/>
    </xf>
    <xf numFmtId="43" fontId="16" fillId="0" borderId="11" xfId="43" applyNumberFormat="1" applyFont="1" applyBorder="1" applyAlignment="1">
      <alignment/>
    </xf>
    <xf numFmtId="43" fontId="16" fillId="0" borderId="11" xfId="48" applyNumberFormat="1" applyFont="1" applyBorder="1" applyAlignment="1">
      <alignment horizontal="center"/>
      <protection/>
    </xf>
    <xf numFmtId="43" fontId="16" fillId="0" borderId="11" xfId="43" applyNumberFormat="1" applyFont="1" applyBorder="1" applyAlignment="1">
      <alignment horizontal="center"/>
    </xf>
    <xf numFmtId="43" fontId="16" fillId="0" borderId="10" xfId="43" applyNumberFormat="1" applyFont="1" applyBorder="1" applyAlignment="1">
      <alignment/>
    </xf>
    <xf numFmtId="0" fontId="16" fillId="0" borderId="10" xfId="48" applyFont="1" applyBorder="1">
      <alignment/>
      <protection/>
    </xf>
    <xf numFmtId="0" fontId="16" fillId="0" borderId="32" xfId="48" applyFont="1" applyBorder="1">
      <alignment/>
      <protection/>
    </xf>
    <xf numFmtId="43" fontId="16" fillId="0" borderId="14" xfId="43" applyNumberFormat="1" applyFont="1" applyBorder="1" applyAlignment="1">
      <alignment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_Sheet1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Sheet1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SheetLayoutView="100" workbookViewId="0" topLeftCell="A16">
      <selection activeCell="D24" sqref="D24"/>
    </sheetView>
  </sheetViews>
  <sheetFormatPr defaultColWidth="9.140625" defaultRowHeight="12.75"/>
  <cols>
    <col min="1" max="1" width="25.140625" style="114" customWidth="1"/>
    <col min="2" max="2" width="10.8515625" style="114" customWidth="1"/>
    <col min="3" max="3" width="10.7109375" style="114" customWidth="1"/>
    <col min="4" max="4" width="30.28125" style="114" customWidth="1"/>
    <col min="5" max="5" width="12.00390625" style="114" customWidth="1"/>
    <col min="6" max="6" width="11.421875" style="119" customWidth="1"/>
    <col min="7" max="16384" width="9.140625" style="114" customWidth="1"/>
  </cols>
  <sheetData>
    <row r="1" spans="1:6" ht="18.75">
      <c r="A1" s="184" t="s">
        <v>6</v>
      </c>
      <c r="B1" s="184"/>
      <c r="C1" s="184"/>
      <c r="D1" s="184"/>
      <c r="E1" s="184"/>
      <c r="F1" s="184"/>
    </row>
    <row r="2" spans="1:6" ht="18.75">
      <c r="A2" s="184" t="s">
        <v>7</v>
      </c>
      <c r="B2" s="184"/>
      <c r="C2" s="184"/>
      <c r="D2" s="184"/>
      <c r="E2" s="184"/>
      <c r="F2" s="184"/>
    </row>
    <row r="3" spans="1:6" ht="18.75">
      <c r="A3" s="184" t="s">
        <v>226</v>
      </c>
      <c r="B3" s="184"/>
      <c r="C3" s="184"/>
      <c r="D3" s="184"/>
      <c r="E3" s="184"/>
      <c r="F3" s="184"/>
    </row>
    <row r="4" spans="1:6" ht="18.75">
      <c r="A4" s="185"/>
      <c r="B4" s="185"/>
      <c r="C4" s="185"/>
      <c r="D4" s="185"/>
      <c r="E4" s="185"/>
      <c r="F4" s="185"/>
    </row>
    <row r="5" spans="1:6" ht="15">
      <c r="A5" s="213" t="s">
        <v>112</v>
      </c>
      <c r="B5" s="214"/>
      <c r="C5" s="214"/>
      <c r="D5" s="215" t="s">
        <v>11</v>
      </c>
      <c r="E5" s="214"/>
      <c r="F5" s="216"/>
    </row>
    <row r="6" spans="1:6" ht="15">
      <c r="A6" s="101" t="s">
        <v>8</v>
      </c>
      <c r="B6" s="100"/>
      <c r="C6" s="122">
        <v>31316109.8</v>
      </c>
      <c r="D6" s="101" t="s">
        <v>12</v>
      </c>
      <c r="E6" s="102"/>
      <c r="F6" s="122">
        <v>31316109.8</v>
      </c>
    </row>
    <row r="7" spans="1:6" ht="15">
      <c r="A7" s="101" t="s">
        <v>39</v>
      </c>
      <c r="B7" s="100">
        <v>5243372.78</v>
      </c>
      <c r="C7" s="102"/>
      <c r="D7" s="103" t="s">
        <v>114</v>
      </c>
      <c r="E7" s="102">
        <v>3502241.6</v>
      </c>
      <c r="F7" s="217"/>
    </row>
    <row r="8" spans="1:6" ht="15">
      <c r="A8" s="101" t="s">
        <v>40</v>
      </c>
      <c r="B8" s="100"/>
      <c r="C8" s="102"/>
      <c r="D8" s="103" t="s">
        <v>113</v>
      </c>
      <c r="E8" s="121">
        <v>1828151.9</v>
      </c>
      <c r="F8" s="217"/>
    </row>
    <row r="9" spans="1:6" ht="15">
      <c r="A9" s="101" t="s">
        <v>9</v>
      </c>
      <c r="B9" s="102">
        <v>6765531.2</v>
      </c>
      <c r="C9" s="102"/>
      <c r="D9" s="104" t="s">
        <v>115</v>
      </c>
      <c r="E9" s="102">
        <f>SUM(E7:E8)</f>
        <v>5330393.5</v>
      </c>
      <c r="F9" s="217">
        <v>5330393.5</v>
      </c>
    </row>
    <row r="10" spans="1:6" ht="15">
      <c r="A10" s="101" t="s">
        <v>41</v>
      </c>
      <c r="B10" s="102"/>
      <c r="C10" s="102"/>
      <c r="D10" s="103"/>
      <c r="E10" s="102"/>
      <c r="F10" s="218"/>
    </row>
    <row r="11" spans="1:6" ht="15">
      <c r="A11" s="101" t="s">
        <v>9</v>
      </c>
      <c r="B11" s="102">
        <v>105447.8</v>
      </c>
      <c r="C11" s="102"/>
      <c r="D11" s="103" t="s">
        <v>14</v>
      </c>
      <c r="E11" s="102">
        <v>14807713.26</v>
      </c>
      <c r="F11" s="218"/>
    </row>
    <row r="12" spans="1:6" ht="15">
      <c r="A12" s="101" t="s">
        <v>42</v>
      </c>
      <c r="B12" s="102"/>
      <c r="C12" s="102"/>
      <c r="D12" s="103" t="s">
        <v>13</v>
      </c>
      <c r="E12" s="121">
        <v>15005898.36</v>
      </c>
      <c r="F12" s="219"/>
    </row>
    <row r="13" spans="1:9" ht="15">
      <c r="A13" s="101" t="s">
        <v>10</v>
      </c>
      <c r="B13" s="102">
        <v>14155672.79</v>
      </c>
      <c r="C13" s="102"/>
      <c r="D13" s="105" t="s">
        <v>116</v>
      </c>
      <c r="E13" s="106">
        <f>SUM(E11:E12)</f>
        <v>29813611.619999997</v>
      </c>
      <c r="F13" s="220">
        <v>29813611.62</v>
      </c>
      <c r="H13" s="115"/>
      <c r="I13" s="115"/>
    </row>
    <row r="14" spans="1:6" ht="17.25">
      <c r="A14" s="101" t="s">
        <v>43</v>
      </c>
      <c r="B14" s="102"/>
      <c r="C14" s="102"/>
      <c r="D14" s="107" t="s">
        <v>117</v>
      </c>
      <c r="E14" s="108"/>
      <c r="F14" s="218">
        <f>SUM(F9+F13)</f>
        <v>35144005.120000005</v>
      </c>
    </row>
    <row r="15" spans="1:6" ht="15">
      <c r="A15" s="101" t="s">
        <v>100</v>
      </c>
      <c r="B15" s="102">
        <v>5166941.61</v>
      </c>
      <c r="C15" s="102"/>
      <c r="D15" s="109"/>
      <c r="E15" s="102"/>
      <c r="F15" s="218"/>
    </row>
    <row r="16" spans="1:6" ht="15">
      <c r="A16" s="101" t="s">
        <v>44</v>
      </c>
      <c r="B16" s="102"/>
      <c r="C16" s="102"/>
      <c r="D16" s="101"/>
      <c r="E16" s="102"/>
      <c r="F16" s="218"/>
    </row>
    <row r="17" spans="1:6" ht="17.25">
      <c r="A17" s="101" t="s">
        <v>101</v>
      </c>
      <c r="B17" s="102">
        <v>3778.94</v>
      </c>
      <c r="C17" s="102"/>
      <c r="D17" s="110"/>
      <c r="E17" s="108"/>
      <c r="F17" s="218"/>
    </row>
    <row r="18" spans="1:6" ht="17.25">
      <c r="A18" s="101" t="s">
        <v>228</v>
      </c>
      <c r="B18" s="102">
        <v>1031560</v>
      </c>
      <c r="C18" s="102"/>
      <c r="D18" s="120"/>
      <c r="E18" s="108"/>
      <c r="F18" s="218"/>
    </row>
    <row r="19" spans="1:6" ht="15">
      <c r="A19" s="101" t="s">
        <v>227</v>
      </c>
      <c r="B19" s="121">
        <v>2671700</v>
      </c>
      <c r="C19" s="121">
        <v>35144005.12</v>
      </c>
      <c r="D19" s="103"/>
      <c r="E19" s="102"/>
      <c r="F19" s="219"/>
    </row>
    <row r="20" spans="1:6" ht="15">
      <c r="A20" s="101"/>
      <c r="B20" s="102"/>
      <c r="C20" s="102"/>
      <c r="D20" s="101"/>
      <c r="E20" s="102"/>
      <c r="F20" s="219"/>
    </row>
    <row r="21" spans="1:6" ht="17.25">
      <c r="A21" s="101"/>
      <c r="B21" s="102"/>
      <c r="C21" s="102"/>
      <c r="D21" s="110"/>
      <c r="E21" s="108"/>
      <c r="F21" s="218"/>
    </row>
    <row r="22" spans="1:6" ht="15">
      <c r="A22" s="101"/>
      <c r="B22" s="111"/>
      <c r="C22" s="111"/>
      <c r="D22" s="101"/>
      <c r="E22" s="102"/>
      <c r="F22" s="219"/>
    </row>
    <row r="23" spans="1:6" ht="17.25">
      <c r="A23" s="101"/>
      <c r="B23" s="111"/>
      <c r="C23" s="111"/>
      <c r="D23" s="101"/>
      <c r="E23" s="108"/>
      <c r="F23" s="219"/>
    </row>
    <row r="24" spans="1:6" ht="15">
      <c r="A24" s="101"/>
      <c r="B24" s="102"/>
      <c r="C24" s="102"/>
      <c r="D24" s="101"/>
      <c r="E24" s="102"/>
      <c r="F24" s="219"/>
    </row>
    <row r="25" spans="1:6" ht="15">
      <c r="A25" s="101"/>
      <c r="B25" s="102"/>
      <c r="C25" s="102"/>
      <c r="D25" s="101"/>
      <c r="E25" s="102"/>
      <c r="F25" s="219"/>
    </row>
    <row r="26" spans="1:6" ht="15">
      <c r="A26" s="101"/>
      <c r="B26" s="102"/>
      <c r="C26" s="102"/>
      <c r="D26" s="112"/>
      <c r="E26" s="102"/>
      <c r="F26" s="219"/>
    </row>
    <row r="27" spans="1:6" ht="15">
      <c r="A27" s="101"/>
      <c r="B27" s="102"/>
      <c r="C27" s="102"/>
      <c r="D27" s="112"/>
      <c r="E27" s="102"/>
      <c r="F27" s="219"/>
    </row>
    <row r="28" spans="1:6" ht="15">
      <c r="A28" s="101"/>
      <c r="B28" s="102"/>
      <c r="C28" s="102"/>
      <c r="D28" s="112"/>
      <c r="E28" s="102"/>
      <c r="F28" s="219"/>
    </row>
    <row r="29" spans="1:6" ht="15">
      <c r="A29" s="101"/>
      <c r="B29" s="100"/>
      <c r="C29" s="100"/>
      <c r="D29" s="101"/>
      <c r="E29" s="102"/>
      <c r="F29" s="217"/>
    </row>
    <row r="30" spans="1:6" ht="15">
      <c r="A30" s="101"/>
      <c r="B30" s="100"/>
      <c r="C30" s="100"/>
      <c r="D30" s="101"/>
      <c r="E30" s="102"/>
      <c r="F30" s="217"/>
    </row>
    <row r="31" spans="1:6" ht="15">
      <c r="A31" s="101"/>
      <c r="B31" s="100"/>
      <c r="C31" s="100"/>
      <c r="D31" s="112"/>
      <c r="E31" s="102"/>
      <c r="F31" s="220"/>
    </row>
    <row r="32" spans="1:6" ht="15.75" thickBot="1">
      <c r="A32" s="221"/>
      <c r="B32" s="123"/>
      <c r="C32" s="113">
        <f>SUM(C6+C19)</f>
        <v>66460114.92</v>
      </c>
      <c r="D32" s="222"/>
      <c r="E32" s="121"/>
      <c r="F32" s="223">
        <f>SUM(F6+F14)</f>
        <v>66460114.92</v>
      </c>
    </row>
    <row r="33" spans="1:6" ht="15.75" thickTop="1">
      <c r="A33" s="116"/>
      <c r="B33" s="116"/>
      <c r="C33" s="112"/>
      <c r="D33" s="211"/>
      <c r="E33" s="212"/>
      <c r="F33" s="118"/>
    </row>
    <row r="34" spans="1:6" ht="15">
      <c r="A34" s="116"/>
      <c r="B34" s="116"/>
      <c r="C34" s="112"/>
      <c r="D34" s="112"/>
      <c r="E34" s="117"/>
      <c r="F34" s="118"/>
    </row>
    <row r="35" spans="1:6" ht="15">
      <c r="A35" s="116"/>
      <c r="B35" s="116"/>
      <c r="C35" s="112"/>
      <c r="D35" s="112"/>
      <c r="E35" s="117"/>
      <c r="F35" s="118"/>
    </row>
    <row r="36" spans="1:6" ht="15">
      <c r="A36" s="116" t="s">
        <v>216</v>
      </c>
      <c r="B36" s="182" t="s">
        <v>221</v>
      </c>
      <c r="C36" s="182"/>
      <c r="D36" s="182"/>
      <c r="E36" s="182"/>
      <c r="F36" s="182"/>
    </row>
    <row r="37" spans="1:6" ht="15">
      <c r="A37" s="116" t="s">
        <v>217</v>
      </c>
      <c r="B37" s="182" t="s">
        <v>219</v>
      </c>
      <c r="C37" s="182"/>
      <c r="D37" s="182"/>
      <c r="E37" s="182"/>
      <c r="F37" s="182"/>
    </row>
    <row r="38" spans="1:6" ht="15">
      <c r="A38" s="181" t="s">
        <v>218</v>
      </c>
      <c r="B38" s="182" t="s">
        <v>220</v>
      </c>
      <c r="C38" s="182"/>
      <c r="D38" s="182"/>
      <c r="E38" s="182"/>
      <c r="F38" s="182"/>
    </row>
    <row r="39" spans="1:6" ht="15">
      <c r="A39" s="116"/>
      <c r="B39" s="116"/>
      <c r="C39" s="112"/>
      <c r="D39" s="112"/>
      <c r="E39" s="117"/>
      <c r="F39" s="118"/>
    </row>
    <row r="40" spans="1:6" s="2" customFormat="1" ht="16.5">
      <c r="A40" s="6" t="s">
        <v>46</v>
      </c>
      <c r="B40" s="6"/>
      <c r="C40" s="6"/>
      <c r="D40" s="183"/>
      <c r="E40" s="183"/>
      <c r="F40" s="183"/>
    </row>
  </sheetData>
  <sheetProtection/>
  <mergeCells count="8">
    <mergeCell ref="B37:F37"/>
    <mergeCell ref="B38:F38"/>
    <mergeCell ref="D40:F40"/>
    <mergeCell ref="A1:F1"/>
    <mergeCell ref="A2:F2"/>
    <mergeCell ref="A3:F3"/>
    <mergeCell ref="A4:F4"/>
    <mergeCell ref="B36:F36"/>
  </mergeCells>
  <printOptions/>
  <pageMargins left="0.2755905511811024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34.28125" style="76" customWidth="1"/>
    <col min="2" max="2" width="15.8515625" style="76" customWidth="1"/>
    <col min="3" max="3" width="31.421875" style="76" customWidth="1"/>
    <col min="4" max="4" width="19.8515625" style="76" customWidth="1"/>
    <col min="5" max="16384" width="9.140625" style="76" customWidth="1"/>
  </cols>
  <sheetData>
    <row r="1" spans="1:4" ht="19.5">
      <c r="A1" s="187" t="s">
        <v>0</v>
      </c>
      <c r="B1" s="187"/>
      <c r="C1" s="187"/>
      <c r="D1" s="187"/>
    </row>
    <row r="2" spans="1:4" ht="19.5">
      <c r="A2" s="187" t="s">
        <v>36</v>
      </c>
      <c r="B2" s="187"/>
      <c r="C2" s="187"/>
      <c r="D2" s="187"/>
    </row>
    <row r="3" spans="1:4" ht="19.5">
      <c r="A3" s="187" t="s">
        <v>229</v>
      </c>
      <c r="B3" s="187"/>
      <c r="C3" s="187"/>
      <c r="D3" s="187"/>
    </row>
    <row r="4" spans="1:4" ht="19.5">
      <c r="A4" s="77"/>
      <c r="D4" s="78"/>
    </row>
    <row r="5" spans="1:4" ht="24" customHeight="1">
      <c r="A5" s="186" t="s">
        <v>37</v>
      </c>
      <c r="B5" s="186" t="s">
        <v>149</v>
      </c>
      <c r="C5" s="186" t="s">
        <v>150</v>
      </c>
      <c r="D5" s="186"/>
    </row>
    <row r="6" spans="1:4" ht="23.25" customHeight="1">
      <c r="A6" s="186"/>
      <c r="B6" s="186"/>
      <c r="C6" s="79" t="s">
        <v>151</v>
      </c>
      <c r="D6" s="80" t="s">
        <v>108</v>
      </c>
    </row>
    <row r="7" spans="1:4" ht="19.5">
      <c r="A7" s="81" t="s">
        <v>171</v>
      </c>
      <c r="B7" s="98"/>
      <c r="C7" s="82"/>
      <c r="D7" s="83"/>
    </row>
    <row r="8" spans="1:4" ht="19.5">
      <c r="A8" s="84" t="s">
        <v>153</v>
      </c>
      <c r="B8" s="85">
        <f>12973878.8+1110000+112700</f>
        <v>14196578.8</v>
      </c>
      <c r="C8" s="86" t="s">
        <v>152</v>
      </c>
      <c r="D8" s="85">
        <v>1175183</v>
      </c>
    </row>
    <row r="9" spans="1:4" ht="19.5">
      <c r="A9" s="84" t="s">
        <v>172</v>
      </c>
      <c r="B9" s="85">
        <v>8706545</v>
      </c>
      <c r="C9" s="86" t="s">
        <v>154</v>
      </c>
      <c r="D9" s="87">
        <v>0</v>
      </c>
    </row>
    <row r="10" spans="1:4" ht="19.5">
      <c r="A10" s="84" t="s">
        <v>173</v>
      </c>
      <c r="B10" s="85">
        <v>930500</v>
      </c>
      <c r="C10" s="86" t="s">
        <v>155</v>
      </c>
      <c r="D10" s="87">
        <v>0</v>
      </c>
    </row>
    <row r="11" spans="1:4" ht="19.5">
      <c r="A11" s="84" t="s">
        <v>174</v>
      </c>
      <c r="B11" s="85">
        <v>436000</v>
      </c>
      <c r="C11" s="86" t="s">
        <v>156</v>
      </c>
      <c r="D11" s="87">
        <f>437450</f>
        <v>437450</v>
      </c>
    </row>
    <row r="12" spans="1:4" ht="19.5">
      <c r="A12" s="84" t="s">
        <v>175</v>
      </c>
      <c r="B12" s="85">
        <f>92500+168500</f>
        <v>261000</v>
      </c>
      <c r="C12" s="86" t="s">
        <v>1</v>
      </c>
      <c r="D12" s="87">
        <f>14665922+7331396.8+889999+117572+1110000+168500+112700+830500</f>
        <v>25226589.8</v>
      </c>
    </row>
    <row r="13" spans="1:4" ht="19.5">
      <c r="A13" s="84" t="s">
        <v>176</v>
      </c>
      <c r="B13" s="85">
        <v>29700</v>
      </c>
      <c r="C13" s="88" t="s">
        <v>14</v>
      </c>
      <c r="D13" s="87">
        <v>4476887</v>
      </c>
    </row>
    <row r="14" spans="1:4" ht="19.5">
      <c r="A14" s="84" t="s">
        <v>177</v>
      </c>
      <c r="B14" s="85">
        <v>89732</v>
      </c>
      <c r="C14" s="88"/>
      <c r="D14" s="85">
        <v>0</v>
      </c>
    </row>
    <row r="15" spans="1:4" ht="19.5">
      <c r="A15" s="84" t="s">
        <v>178</v>
      </c>
      <c r="B15" s="85">
        <v>217000</v>
      </c>
      <c r="C15" s="89"/>
      <c r="D15" s="85"/>
    </row>
    <row r="16" spans="1:4" ht="19.5">
      <c r="A16" s="84" t="s">
        <v>179</v>
      </c>
      <c r="B16" s="85">
        <v>1151587</v>
      </c>
      <c r="C16" s="89"/>
      <c r="D16" s="85"/>
    </row>
    <row r="17" spans="1:4" ht="19.5">
      <c r="A17" s="90" t="s">
        <v>180</v>
      </c>
      <c r="B17" s="124">
        <f>SUM(B8:B16)</f>
        <v>26018642.8</v>
      </c>
      <c r="C17" s="89"/>
      <c r="D17" s="85"/>
    </row>
    <row r="18" spans="1:4" ht="19.5">
      <c r="A18" s="84"/>
      <c r="B18" s="85"/>
      <c r="D18" s="85"/>
    </row>
    <row r="19" spans="1:4" ht="19.5">
      <c r="A19" s="92" t="s">
        <v>181</v>
      </c>
      <c r="B19" s="99"/>
      <c r="C19" s="93"/>
      <c r="D19" s="85"/>
    </row>
    <row r="20" spans="1:4" ht="19.5">
      <c r="A20" s="84" t="s">
        <v>157</v>
      </c>
      <c r="B20" s="85">
        <v>1613843</v>
      </c>
      <c r="C20" s="93"/>
      <c r="D20" s="85"/>
    </row>
    <row r="21" spans="1:4" ht="19.5">
      <c r="A21" s="84" t="s">
        <v>158</v>
      </c>
      <c r="B21" s="85">
        <v>10350</v>
      </c>
      <c r="C21" s="93"/>
      <c r="D21" s="85"/>
    </row>
    <row r="22" spans="1:4" ht="19.5">
      <c r="A22" s="84" t="s">
        <v>159</v>
      </c>
      <c r="B22" s="85">
        <v>1503000</v>
      </c>
      <c r="C22" s="93"/>
      <c r="D22" s="85"/>
    </row>
    <row r="23" spans="1:4" ht="19.5">
      <c r="A23" s="84" t="s">
        <v>160</v>
      </c>
      <c r="B23" s="85">
        <v>32300</v>
      </c>
      <c r="C23" s="93"/>
      <c r="D23" s="91"/>
    </row>
    <row r="24" spans="1:4" ht="19.5">
      <c r="A24" s="84" t="s">
        <v>161</v>
      </c>
      <c r="B24" s="85">
        <v>65000</v>
      </c>
      <c r="C24" s="93"/>
      <c r="D24" s="91"/>
    </row>
    <row r="25" spans="1:4" ht="19.5">
      <c r="A25" s="84" t="s">
        <v>162</v>
      </c>
      <c r="B25" s="85">
        <v>713827</v>
      </c>
      <c r="C25" s="93"/>
      <c r="D25" s="91"/>
    </row>
    <row r="26" spans="1:4" ht="19.5">
      <c r="A26" s="84" t="s">
        <v>163</v>
      </c>
      <c r="B26" s="85">
        <v>244000</v>
      </c>
      <c r="C26" s="93"/>
      <c r="D26" s="91"/>
    </row>
    <row r="27" spans="1:4" ht="19.5">
      <c r="A27" s="84" t="s">
        <v>164</v>
      </c>
      <c r="B27" s="85">
        <v>75080</v>
      </c>
      <c r="C27" s="93"/>
      <c r="D27" s="91"/>
    </row>
    <row r="28" spans="1:4" ht="19.5">
      <c r="A28" s="84" t="s">
        <v>165</v>
      </c>
      <c r="B28" s="85">
        <v>96000</v>
      </c>
      <c r="C28" s="93"/>
      <c r="D28" s="91"/>
    </row>
    <row r="29" spans="1:4" ht="19.5">
      <c r="A29" s="84" t="s">
        <v>166</v>
      </c>
      <c r="B29" s="85">
        <v>106500</v>
      </c>
      <c r="C29" s="93"/>
      <c r="D29" s="91"/>
    </row>
    <row r="30" spans="1:4" ht="19.5">
      <c r="A30" s="84" t="s">
        <v>167</v>
      </c>
      <c r="B30" s="85">
        <v>774228</v>
      </c>
      <c r="C30" s="93"/>
      <c r="D30" s="91"/>
    </row>
    <row r="31" spans="1:4" ht="19.5">
      <c r="A31" s="84" t="s">
        <v>168</v>
      </c>
      <c r="B31" s="125">
        <v>63339</v>
      </c>
      <c r="C31" s="93"/>
      <c r="D31" s="91"/>
    </row>
    <row r="32" spans="1:4" ht="19.5">
      <c r="A32" s="90" t="s">
        <v>182</v>
      </c>
      <c r="B32" s="85">
        <f>SUM(B20:B31)</f>
        <v>5297467</v>
      </c>
      <c r="C32" s="93"/>
      <c r="D32" s="91"/>
    </row>
    <row r="33" spans="1:4" ht="19.5">
      <c r="A33" s="84"/>
      <c r="B33" s="85"/>
      <c r="C33" s="93"/>
      <c r="D33" s="91"/>
    </row>
    <row r="34" spans="1:4" ht="20.25" thickBot="1">
      <c r="A34" s="94" t="s">
        <v>169</v>
      </c>
      <c r="B34" s="95">
        <f>SUM(B17+B32)</f>
        <v>31316109.8</v>
      </c>
      <c r="C34" s="79" t="s">
        <v>170</v>
      </c>
      <c r="D34" s="96">
        <f>SUM(D8:D33)</f>
        <v>31316109.8</v>
      </c>
    </row>
    <row r="35" ht="20.25" thickTop="1">
      <c r="D35" s="97"/>
    </row>
  </sheetData>
  <sheetProtection/>
  <mergeCells count="6">
    <mergeCell ref="A5:A6"/>
    <mergeCell ref="B5:B6"/>
    <mergeCell ref="C5:D5"/>
    <mergeCell ref="A1:D1"/>
    <mergeCell ref="A2:D2"/>
    <mergeCell ref="A3:D3"/>
  </mergeCells>
  <printOptions/>
  <pageMargins left="0.2362204724409449" right="0.2362204724409449" top="0.7480314960629921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2"/>
  <sheetViews>
    <sheetView view="pageBreakPreview" zoomScaleSheetLayoutView="100" zoomScalePageLayoutView="0" workbookViewId="0" topLeftCell="A1">
      <selection activeCell="H8" sqref="H8"/>
    </sheetView>
  </sheetViews>
  <sheetFormatPr defaultColWidth="9.140625" defaultRowHeight="12.75"/>
  <cols>
    <col min="1" max="1" width="6.28125" style="127" customWidth="1"/>
    <col min="2" max="2" width="45.140625" style="127" customWidth="1"/>
    <col min="3" max="3" width="19.8515625" style="127" customWidth="1"/>
    <col min="4" max="4" width="19.28125" style="127" customWidth="1"/>
    <col min="5" max="5" width="5.140625" style="127" hidden="1" customWidth="1"/>
    <col min="6" max="6" width="13.7109375" style="127" hidden="1" customWidth="1"/>
    <col min="7" max="16384" width="9.140625" style="127" customWidth="1"/>
  </cols>
  <sheetData>
    <row r="1" spans="1:6" ht="18.75">
      <c r="A1" s="197" t="s">
        <v>17</v>
      </c>
      <c r="B1" s="197"/>
      <c r="C1" s="197"/>
      <c r="D1" s="197"/>
      <c r="E1" s="197"/>
      <c r="F1" s="197"/>
    </row>
    <row r="2" spans="1:6" ht="18.75">
      <c r="A2" s="197" t="s">
        <v>223</v>
      </c>
      <c r="B2" s="197"/>
      <c r="C2" s="197"/>
      <c r="D2" s="197"/>
      <c r="E2" s="197"/>
      <c r="F2" s="197"/>
    </row>
    <row r="3" spans="1:6" ht="18.75">
      <c r="A3" s="197" t="s">
        <v>222</v>
      </c>
      <c r="B3" s="197"/>
      <c r="C3" s="197"/>
      <c r="D3" s="197"/>
      <c r="E3" s="197"/>
      <c r="F3" s="197"/>
    </row>
    <row r="4" spans="1:6" ht="18.75">
      <c r="A4" s="192" t="s">
        <v>47</v>
      </c>
      <c r="B4" s="193"/>
      <c r="C4" s="188" t="s">
        <v>18</v>
      </c>
      <c r="D4" s="196" t="s">
        <v>124</v>
      </c>
      <c r="E4" s="128"/>
      <c r="F4" s="128"/>
    </row>
    <row r="5" spans="1:6" ht="18.75">
      <c r="A5" s="194"/>
      <c r="B5" s="195"/>
      <c r="C5" s="188"/>
      <c r="D5" s="196"/>
      <c r="E5" s="129"/>
      <c r="F5" s="129"/>
    </row>
    <row r="6" spans="1:6" ht="18.75">
      <c r="A6" s="130"/>
      <c r="B6" s="130" t="s">
        <v>122</v>
      </c>
      <c r="C6" s="131">
        <v>8451200</v>
      </c>
      <c r="D6" s="132">
        <v>7116303</v>
      </c>
      <c r="E6" s="133"/>
      <c r="F6" s="134"/>
    </row>
    <row r="7" spans="1:6" ht="18.75">
      <c r="A7" s="130"/>
      <c r="B7" s="130" t="s">
        <v>123</v>
      </c>
      <c r="C7" s="160">
        <v>13884179</v>
      </c>
      <c r="D7" s="136">
        <v>13807879</v>
      </c>
      <c r="E7" s="133"/>
      <c r="F7" s="134"/>
    </row>
    <row r="8" spans="1:6" ht="18.75">
      <c r="A8" s="130"/>
      <c r="B8" s="135" t="s">
        <v>125</v>
      </c>
      <c r="C8" s="161">
        <f>SUM(C6:C7)</f>
        <v>22335379</v>
      </c>
      <c r="D8" s="162">
        <f>SUM(D6:D7)</f>
        <v>20924182</v>
      </c>
      <c r="E8" s="133"/>
      <c r="F8" s="134"/>
    </row>
    <row r="9" spans="1:6" ht="18.75">
      <c r="A9" s="130"/>
      <c r="B9" s="130" t="s">
        <v>118</v>
      </c>
      <c r="C9" s="131">
        <v>373500</v>
      </c>
      <c r="D9" s="136">
        <v>454626.67</v>
      </c>
      <c r="E9" s="133"/>
      <c r="F9" s="134"/>
    </row>
    <row r="10" spans="1:6" ht="18.75">
      <c r="A10" s="130" t="s">
        <v>23</v>
      </c>
      <c r="B10" s="130" t="s">
        <v>119</v>
      </c>
      <c r="C10" s="131">
        <v>172950</v>
      </c>
      <c r="D10" s="136">
        <v>147448</v>
      </c>
      <c r="E10" s="133"/>
      <c r="F10" s="137"/>
    </row>
    <row r="11" spans="1:6" ht="18.75">
      <c r="A11" s="130"/>
      <c r="B11" s="130" t="s">
        <v>24</v>
      </c>
      <c r="C11" s="131">
        <v>200000</v>
      </c>
      <c r="D11" s="136">
        <v>240381.54</v>
      </c>
      <c r="E11" s="133"/>
      <c r="F11" s="137"/>
    </row>
    <row r="12" spans="1:6" ht="18.75">
      <c r="A12" s="130"/>
      <c r="B12" s="130" t="s">
        <v>26</v>
      </c>
      <c r="C12" s="131">
        <v>50800</v>
      </c>
      <c r="D12" s="136">
        <v>10100</v>
      </c>
      <c r="E12" s="133"/>
      <c r="F12" s="137"/>
    </row>
    <row r="13" spans="1:6" ht="18.75">
      <c r="A13" s="130"/>
      <c r="B13" s="130" t="s">
        <v>34</v>
      </c>
      <c r="C13" s="138">
        <v>500</v>
      </c>
      <c r="D13" s="136">
        <v>345</v>
      </c>
      <c r="E13" s="139"/>
      <c r="F13" s="137"/>
    </row>
    <row r="14" spans="1:6" ht="18.75">
      <c r="A14" s="130"/>
      <c r="B14" s="130" t="s">
        <v>120</v>
      </c>
      <c r="C14" s="160">
        <v>13925600</v>
      </c>
      <c r="D14" s="163">
        <v>16422332.87</v>
      </c>
      <c r="E14" s="133"/>
      <c r="F14" s="137"/>
    </row>
    <row r="15" spans="1:6" ht="18.75">
      <c r="A15" s="130"/>
      <c r="B15" s="139" t="s">
        <v>121</v>
      </c>
      <c r="C15" s="131">
        <f>SUM(C9:C14)</f>
        <v>14723350</v>
      </c>
      <c r="D15" s="162">
        <f>SUM(D9:D14)</f>
        <v>17275234.08</v>
      </c>
      <c r="E15" s="133"/>
      <c r="F15" s="137"/>
    </row>
    <row r="16" spans="1:6" ht="19.5" thickBot="1">
      <c r="A16" s="130"/>
      <c r="B16" s="140" t="s">
        <v>126</v>
      </c>
      <c r="C16" s="165">
        <f>SUM(C8+C15)</f>
        <v>37058729</v>
      </c>
      <c r="D16" s="164">
        <f>SUM(D8+D15)</f>
        <v>38199416.08</v>
      </c>
      <c r="E16" s="133"/>
      <c r="F16" s="137"/>
    </row>
    <row r="17" spans="3:6" ht="18" thickTop="1">
      <c r="C17" s="141"/>
      <c r="D17" s="141"/>
      <c r="F17" s="141"/>
    </row>
    <row r="18" spans="1:6" ht="17.25">
      <c r="A18" s="192" t="s">
        <v>47</v>
      </c>
      <c r="B18" s="193"/>
      <c r="C18" s="188" t="s">
        <v>18</v>
      </c>
      <c r="D18" s="196" t="s">
        <v>127</v>
      </c>
      <c r="E18" s="142" t="s">
        <v>19</v>
      </c>
      <c r="F18" s="142" t="s">
        <v>20</v>
      </c>
    </row>
    <row r="19" spans="1:6" ht="17.25">
      <c r="A19" s="194"/>
      <c r="B19" s="195"/>
      <c r="C19" s="188"/>
      <c r="D19" s="196"/>
      <c r="E19" s="143" t="s">
        <v>21</v>
      </c>
      <c r="F19" s="143" t="s">
        <v>22</v>
      </c>
    </row>
    <row r="20" spans="1:6" ht="18.75">
      <c r="A20" s="130" t="s">
        <v>27</v>
      </c>
      <c r="B20" s="130" t="s">
        <v>128</v>
      </c>
      <c r="C20" s="131">
        <v>7692000</v>
      </c>
      <c r="D20" s="131">
        <v>7490466</v>
      </c>
      <c r="E20" s="144" t="s">
        <v>21</v>
      </c>
      <c r="F20" s="145">
        <v>36691</v>
      </c>
    </row>
    <row r="21" spans="1:6" ht="18.75">
      <c r="A21" s="130" t="s">
        <v>23</v>
      </c>
      <c r="B21" s="130" t="s">
        <v>129</v>
      </c>
      <c r="C21" s="131">
        <v>164000</v>
      </c>
      <c r="D21" s="131">
        <v>162420</v>
      </c>
      <c r="E21" s="144" t="s">
        <v>21</v>
      </c>
      <c r="F21" s="145">
        <v>16580</v>
      </c>
    </row>
    <row r="22" spans="1:6" ht="18.75">
      <c r="A22" s="130"/>
      <c r="B22" s="130" t="s">
        <v>130</v>
      </c>
      <c r="C22" s="131">
        <v>1656000</v>
      </c>
      <c r="D22" s="131">
        <v>1387138</v>
      </c>
      <c r="E22" s="144" t="s">
        <v>21</v>
      </c>
      <c r="F22" s="145">
        <v>20457</v>
      </c>
    </row>
    <row r="23" spans="1:6" ht="18.75">
      <c r="A23" s="130"/>
      <c r="B23" s="130" t="s">
        <v>131</v>
      </c>
      <c r="C23" s="131">
        <v>964000</v>
      </c>
      <c r="D23" s="131">
        <v>897732</v>
      </c>
      <c r="E23" s="144" t="s">
        <v>21</v>
      </c>
      <c r="F23" s="145">
        <v>7080</v>
      </c>
    </row>
    <row r="24" spans="1:6" ht="18.75">
      <c r="A24" s="130"/>
      <c r="B24" s="130" t="s">
        <v>132</v>
      </c>
      <c r="C24" s="131">
        <v>3213600</v>
      </c>
      <c r="D24" s="131">
        <v>2419230.01</v>
      </c>
      <c r="E24" s="144" t="s">
        <v>21</v>
      </c>
      <c r="F24" s="145">
        <v>6910</v>
      </c>
    </row>
    <row r="25" spans="1:6" ht="18.75">
      <c r="A25" s="130"/>
      <c r="B25" s="130" t="s">
        <v>133</v>
      </c>
      <c r="C25" s="138">
        <v>1824570</v>
      </c>
      <c r="D25" s="138">
        <v>1560139.3</v>
      </c>
      <c r="E25" s="144" t="s">
        <v>21</v>
      </c>
      <c r="F25" s="145">
        <v>57039</v>
      </c>
    </row>
    <row r="26" spans="1:6" ht="18.75">
      <c r="A26" s="130"/>
      <c r="B26" s="130" t="s">
        <v>134</v>
      </c>
      <c r="C26" s="131">
        <v>376000</v>
      </c>
      <c r="D26" s="131">
        <v>299434.29</v>
      </c>
      <c r="E26" s="144" t="s">
        <v>21</v>
      </c>
      <c r="F26" s="145">
        <v>61838.84</v>
      </c>
    </row>
    <row r="27" spans="1:6" ht="18.75">
      <c r="A27" s="130"/>
      <c r="B27" s="130" t="s">
        <v>135</v>
      </c>
      <c r="C27" s="138">
        <v>2305000</v>
      </c>
      <c r="D27" s="138">
        <v>2256413.52</v>
      </c>
      <c r="E27" s="144" t="s">
        <v>21</v>
      </c>
      <c r="F27" s="145">
        <v>81805.23</v>
      </c>
    </row>
    <row r="28" spans="1:6" ht="18.75">
      <c r="A28" s="130"/>
      <c r="B28" s="130" t="s">
        <v>15</v>
      </c>
      <c r="C28" s="131">
        <v>0</v>
      </c>
      <c r="D28" s="131">
        <v>0</v>
      </c>
      <c r="E28" s="144" t="s">
        <v>21</v>
      </c>
      <c r="F28" s="145">
        <v>24918.88</v>
      </c>
    </row>
    <row r="29" spans="1:6" ht="18.75">
      <c r="A29" s="130"/>
      <c r="B29" s="130" t="s">
        <v>136</v>
      </c>
      <c r="C29" s="131">
        <v>848780</v>
      </c>
      <c r="D29" s="131">
        <v>615891</v>
      </c>
      <c r="E29" s="144" t="s">
        <v>21</v>
      </c>
      <c r="F29" s="145">
        <v>204188.37</v>
      </c>
    </row>
    <row r="30" spans="1:6" ht="18.75">
      <c r="A30" s="130"/>
      <c r="B30" s="130" t="s">
        <v>137</v>
      </c>
      <c r="C30" s="131">
        <v>1269600</v>
      </c>
      <c r="D30" s="131">
        <v>1169310.69</v>
      </c>
      <c r="E30" s="144" t="s">
        <v>21</v>
      </c>
      <c r="F30" s="145">
        <v>2824000</v>
      </c>
    </row>
    <row r="31" spans="1:6" ht="18.75">
      <c r="A31" s="130"/>
      <c r="B31" s="130" t="s">
        <v>138</v>
      </c>
      <c r="C31" s="131">
        <v>2861000</v>
      </c>
      <c r="D31" s="131">
        <v>2732460</v>
      </c>
      <c r="E31" s="144" t="s">
        <v>21</v>
      </c>
      <c r="F31" s="145">
        <v>59000</v>
      </c>
    </row>
    <row r="32" spans="1:6" ht="18.75">
      <c r="A32" s="130"/>
      <c r="B32" s="130" t="s">
        <v>139</v>
      </c>
      <c r="C32" s="131">
        <v>13884179</v>
      </c>
      <c r="D32" s="131">
        <v>13807879</v>
      </c>
      <c r="E32" s="144"/>
      <c r="F32" s="145"/>
    </row>
    <row r="33" spans="1:6" ht="18.75">
      <c r="A33" s="130"/>
      <c r="B33" s="130" t="s">
        <v>140</v>
      </c>
      <c r="C33" s="131">
        <v>5026800</v>
      </c>
      <c r="D33" s="160">
        <v>4836500</v>
      </c>
      <c r="E33" s="144"/>
      <c r="F33" s="145"/>
    </row>
    <row r="34" spans="1:6" ht="18.75">
      <c r="A34" s="130"/>
      <c r="B34" s="146" t="s">
        <v>141</v>
      </c>
      <c r="C34" s="166">
        <f>SUM(C20:C33)</f>
        <v>42085529</v>
      </c>
      <c r="D34" s="132">
        <f>SUM(D20:D33)</f>
        <v>39635013.81</v>
      </c>
      <c r="E34" s="147"/>
      <c r="F34" s="145"/>
    </row>
    <row r="35" spans="1:6" ht="19.5" thickBot="1">
      <c r="A35" s="130"/>
      <c r="B35" s="148" t="s">
        <v>142</v>
      </c>
      <c r="C35" s="167"/>
      <c r="D35" s="165">
        <f>SUM(D16-D34)</f>
        <v>-1435597.7300000042</v>
      </c>
      <c r="E35" s="149" t="s">
        <v>21</v>
      </c>
      <c r="F35" s="145">
        <v>57597</v>
      </c>
    </row>
    <row r="36" spans="2:6" ht="18" thickTop="1">
      <c r="B36" s="150"/>
      <c r="C36" s="151"/>
      <c r="D36" s="151"/>
      <c r="E36" s="152" t="s">
        <v>25</v>
      </c>
      <c r="F36" s="153">
        <f>SUM(F20:F35)</f>
        <v>3458105.32</v>
      </c>
    </row>
    <row r="37" spans="3:6" ht="17.25">
      <c r="C37" s="151"/>
      <c r="D37" s="151"/>
      <c r="E37" s="154"/>
      <c r="F37" s="155"/>
    </row>
    <row r="38" spans="3:6" ht="17.25">
      <c r="C38" s="151"/>
      <c r="D38" s="151"/>
      <c r="E38" s="154"/>
      <c r="F38" s="155"/>
    </row>
    <row r="39" spans="3:6" ht="17.25">
      <c r="C39" s="151"/>
      <c r="D39" s="151"/>
      <c r="E39" s="154"/>
      <c r="F39" s="155"/>
    </row>
    <row r="40" spans="3:6" ht="17.25">
      <c r="C40" s="151"/>
      <c r="D40" s="151"/>
      <c r="E40" s="154"/>
      <c r="F40" s="155"/>
    </row>
    <row r="41" spans="3:6" ht="17.25">
      <c r="C41" s="151"/>
      <c r="D41" s="151"/>
      <c r="E41" s="154"/>
      <c r="F41" s="155"/>
    </row>
    <row r="42" spans="3:6" ht="17.25">
      <c r="C42" s="151"/>
      <c r="D42" s="151"/>
      <c r="E42" s="154"/>
      <c r="F42" s="155"/>
    </row>
    <row r="43" spans="1:6" ht="20.25" customHeight="1">
      <c r="A43" s="197" t="s">
        <v>16</v>
      </c>
      <c r="B43" s="197"/>
      <c r="C43" s="197"/>
      <c r="D43" s="197"/>
      <c r="E43" s="197"/>
      <c r="F43" s="197"/>
    </row>
    <row r="44" spans="1:6" ht="18.75">
      <c r="A44" s="126"/>
      <c r="B44" s="126"/>
      <c r="C44" s="126"/>
      <c r="D44" s="126"/>
      <c r="E44" s="126"/>
      <c r="F44" s="126"/>
    </row>
    <row r="45" spans="1:6" ht="18.75">
      <c r="A45" s="130"/>
      <c r="B45" s="130"/>
      <c r="C45" s="156"/>
      <c r="D45" s="156"/>
      <c r="E45" s="130"/>
      <c r="F45" s="156"/>
    </row>
    <row r="46" spans="1:6" ht="18.75">
      <c r="A46" s="190" t="s">
        <v>30</v>
      </c>
      <c r="B46" s="190"/>
      <c r="C46" s="190"/>
      <c r="D46" s="190"/>
      <c r="E46" s="190"/>
      <c r="F46" s="190"/>
    </row>
    <row r="47" spans="1:6" ht="18.75">
      <c r="A47" s="191" t="s">
        <v>31</v>
      </c>
      <c r="B47" s="191"/>
      <c r="C47" s="191"/>
      <c r="D47" s="191"/>
      <c r="E47" s="191"/>
      <c r="F47" s="191"/>
    </row>
    <row r="48" spans="1:6" ht="18.75">
      <c r="A48" s="130"/>
      <c r="B48" s="130"/>
      <c r="C48" s="156"/>
      <c r="D48" s="156"/>
      <c r="E48" s="130"/>
      <c r="F48" s="156"/>
    </row>
    <row r="49" spans="1:6" ht="18.75">
      <c r="A49" s="130"/>
      <c r="B49" s="130"/>
      <c r="C49" s="156"/>
      <c r="D49" s="156"/>
      <c r="E49" s="130"/>
      <c r="F49" s="156"/>
    </row>
    <row r="50" spans="1:6" ht="18.75">
      <c r="A50" s="130"/>
      <c r="B50" s="130"/>
      <c r="C50" s="156"/>
      <c r="D50" s="156"/>
      <c r="E50" s="130"/>
      <c r="F50" s="156"/>
    </row>
    <row r="51" spans="1:6" ht="18.75">
      <c r="A51" s="189" t="s">
        <v>103</v>
      </c>
      <c r="B51" s="189"/>
      <c r="C51" s="189" t="s">
        <v>102</v>
      </c>
      <c r="D51" s="189"/>
      <c r="E51" s="189"/>
      <c r="F51" s="158"/>
    </row>
    <row r="52" spans="1:6" ht="18.75">
      <c r="A52" s="189" t="s">
        <v>104</v>
      </c>
      <c r="B52" s="189"/>
      <c r="C52" s="189" t="s">
        <v>105</v>
      </c>
      <c r="D52" s="189"/>
      <c r="E52" s="189"/>
      <c r="F52" s="159"/>
    </row>
    <row r="53" spans="1:6" ht="18.75">
      <c r="A53" s="189" t="s">
        <v>106</v>
      </c>
      <c r="B53" s="189"/>
      <c r="C53" s="189" t="s">
        <v>107</v>
      </c>
      <c r="D53" s="189"/>
      <c r="E53" s="189"/>
      <c r="F53" s="159"/>
    </row>
    <row r="54" spans="1:6" ht="18.75">
      <c r="A54" s="157"/>
      <c r="B54" s="157"/>
      <c r="C54" s="157"/>
      <c r="D54" s="157"/>
      <c r="E54" s="157"/>
      <c r="F54" s="159"/>
    </row>
    <row r="55" spans="1:6" ht="18.75">
      <c r="A55" s="198" t="s">
        <v>32</v>
      </c>
      <c r="B55" s="198"/>
      <c r="C55" s="198"/>
      <c r="D55" s="198"/>
      <c r="E55" s="198"/>
      <c r="F55" s="198"/>
    </row>
    <row r="56" spans="1:6" ht="18.75">
      <c r="A56" s="130"/>
      <c r="B56" s="130"/>
      <c r="C56" s="156"/>
      <c r="D56" s="156"/>
      <c r="E56" s="130"/>
      <c r="F56" s="156"/>
    </row>
    <row r="57" spans="1:6" ht="18.75">
      <c r="A57" s="130"/>
      <c r="B57" s="130"/>
      <c r="C57" s="156"/>
      <c r="D57" s="156"/>
      <c r="E57" s="130"/>
      <c r="F57" s="156"/>
    </row>
    <row r="58" spans="1:6" ht="18.75">
      <c r="A58" s="198" t="s">
        <v>45</v>
      </c>
      <c r="B58" s="198"/>
      <c r="C58" s="198"/>
      <c r="D58" s="198"/>
      <c r="E58" s="198"/>
      <c r="F58" s="198"/>
    </row>
    <row r="59" spans="1:6" ht="18.75">
      <c r="A59" s="198" t="s">
        <v>33</v>
      </c>
      <c r="B59" s="198"/>
      <c r="C59" s="198"/>
      <c r="D59" s="198"/>
      <c r="E59" s="198"/>
      <c r="F59" s="198"/>
    </row>
    <row r="60" spans="1:6" ht="17.25">
      <c r="A60" s="1"/>
      <c r="B60" s="1"/>
      <c r="C60" s="1"/>
      <c r="D60" s="1"/>
      <c r="E60" s="1"/>
      <c r="F60" s="1"/>
    </row>
    <row r="61" spans="1:6" ht="17.25">
      <c r="A61" s="1"/>
      <c r="B61" s="1"/>
      <c r="C61" s="1"/>
      <c r="D61" s="1"/>
      <c r="E61" s="1"/>
      <c r="F61" s="1"/>
    </row>
    <row r="62" spans="1:6" ht="17.25">
      <c r="A62" s="1"/>
      <c r="B62" s="1"/>
      <c r="C62" s="1"/>
      <c r="D62" s="1"/>
      <c r="E62" s="1"/>
      <c r="F62" s="1"/>
    </row>
    <row r="63" spans="1:6" ht="17.25">
      <c r="A63" s="1"/>
      <c r="B63" s="1"/>
      <c r="C63" s="1"/>
      <c r="D63" s="1"/>
      <c r="E63" s="1"/>
      <c r="F63" s="1"/>
    </row>
    <row r="64" spans="1:6" ht="17.25">
      <c r="A64" s="1"/>
      <c r="B64" s="1"/>
      <c r="C64" s="1"/>
      <c r="D64" s="1"/>
      <c r="E64" s="1"/>
      <c r="F64" s="1"/>
    </row>
    <row r="65" spans="1:6" ht="17.25">
      <c r="A65" s="1"/>
      <c r="B65" s="1"/>
      <c r="C65" s="1"/>
      <c r="D65" s="1"/>
      <c r="E65" s="1"/>
      <c r="F65" s="1"/>
    </row>
    <row r="66" spans="1:6" ht="17.25">
      <c r="A66" s="1"/>
      <c r="B66" s="1"/>
      <c r="C66" s="1"/>
      <c r="D66" s="1"/>
      <c r="E66" s="1"/>
      <c r="F66" s="1"/>
    </row>
    <row r="67" spans="1:6" ht="17.25">
      <c r="A67" s="1"/>
      <c r="B67" s="1"/>
      <c r="C67" s="1"/>
      <c r="D67" s="1"/>
      <c r="E67" s="1"/>
      <c r="F67" s="1"/>
    </row>
    <row r="68" spans="1:6" ht="17.25">
      <c r="A68" s="1"/>
      <c r="B68" s="1"/>
      <c r="C68" s="1"/>
      <c r="D68" s="1"/>
      <c r="E68" s="1"/>
      <c r="F68" s="1"/>
    </row>
    <row r="69" spans="1:6" ht="17.25">
      <c r="A69" s="1"/>
      <c r="B69" s="1"/>
      <c r="C69" s="1"/>
      <c r="D69" s="1"/>
      <c r="E69" s="1"/>
      <c r="F69" s="1"/>
    </row>
    <row r="70" spans="1:6" ht="17.25">
      <c r="A70" s="1"/>
      <c r="B70" s="1"/>
      <c r="C70" s="1"/>
      <c r="D70" s="1"/>
      <c r="E70" s="1"/>
      <c r="F70" s="1"/>
    </row>
    <row r="71" spans="1:6" ht="17.25">
      <c r="A71" s="1"/>
      <c r="B71" s="1"/>
      <c r="C71" s="1"/>
      <c r="D71" s="1"/>
      <c r="E71" s="1"/>
      <c r="F71" s="1"/>
    </row>
    <row r="72" spans="1:6" ht="17.25">
      <c r="A72" s="1"/>
      <c r="B72" s="1"/>
      <c r="C72" s="1"/>
      <c r="D72" s="1"/>
      <c r="E72" s="1"/>
      <c r="F72" s="1"/>
    </row>
    <row r="73" spans="1:6" ht="17.25">
      <c r="A73" s="1"/>
      <c r="B73" s="1"/>
      <c r="C73" s="1"/>
      <c r="D73" s="1"/>
      <c r="E73" s="1"/>
      <c r="F73" s="1"/>
    </row>
    <row r="74" spans="1:6" ht="17.25">
      <c r="A74" s="1"/>
      <c r="B74" s="1"/>
      <c r="C74" s="1"/>
      <c r="D74" s="1"/>
      <c r="E74" s="1"/>
      <c r="F74" s="1"/>
    </row>
    <row r="75" spans="1:6" ht="17.25">
      <c r="A75" s="1"/>
      <c r="B75" s="1"/>
      <c r="C75" s="1"/>
      <c r="D75" s="1"/>
      <c r="E75" s="1"/>
      <c r="F75" s="1"/>
    </row>
    <row r="76" spans="1:6" ht="17.25">
      <c r="A76" s="1"/>
      <c r="B76" s="1"/>
      <c r="C76" s="1"/>
      <c r="D76" s="1"/>
      <c r="E76" s="1"/>
      <c r="F76" s="1"/>
    </row>
    <row r="77" spans="1:6" ht="17.25">
      <c r="A77" s="1"/>
      <c r="B77" s="1"/>
      <c r="C77" s="1"/>
      <c r="D77" s="1"/>
      <c r="E77" s="1"/>
      <c r="F77" s="1"/>
    </row>
    <row r="78" spans="1:6" ht="17.25">
      <c r="A78" s="1"/>
      <c r="B78" s="1"/>
      <c r="C78" s="1"/>
      <c r="D78" s="1"/>
      <c r="E78" s="1"/>
      <c r="F78" s="1"/>
    </row>
    <row r="79" spans="1:6" ht="17.25">
      <c r="A79" s="1"/>
      <c r="B79" s="1"/>
      <c r="C79" s="1"/>
      <c r="D79" s="1"/>
      <c r="E79" s="1"/>
      <c r="F79" s="1"/>
    </row>
    <row r="80" spans="1:6" ht="17.25">
      <c r="A80" s="1"/>
      <c r="B80" s="1"/>
      <c r="C80" s="1"/>
      <c r="D80" s="1"/>
      <c r="E80" s="1"/>
      <c r="F80" s="1"/>
    </row>
    <row r="81" spans="1:6" ht="17.25">
      <c r="A81" s="1"/>
      <c r="B81" s="1"/>
      <c r="C81" s="1"/>
      <c r="D81" s="1"/>
      <c r="E81" s="1"/>
      <c r="F81" s="1"/>
    </row>
    <row r="82" spans="1:6" ht="17.25">
      <c r="A82" s="1"/>
      <c r="B82" s="1"/>
      <c r="C82" s="1"/>
      <c r="D82" s="1"/>
      <c r="E82" s="1"/>
      <c r="F82" s="1"/>
    </row>
  </sheetData>
  <sheetProtection/>
  <mergeCells count="21">
    <mergeCell ref="A59:F59"/>
    <mergeCell ref="A55:F55"/>
    <mergeCell ref="A58:F58"/>
    <mergeCell ref="A51:B51"/>
    <mergeCell ref="C51:E51"/>
    <mergeCell ref="A52:B52"/>
    <mergeCell ref="A1:F1"/>
    <mergeCell ref="A2:F2"/>
    <mergeCell ref="A3:F3"/>
    <mergeCell ref="C4:C5"/>
    <mergeCell ref="D4:D5"/>
    <mergeCell ref="A4:B5"/>
    <mergeCell ref="C18:C19"/>
    <mergeCell ref="A53:B53"/>
    <mergeCell ref="C53:E53"/>
    <mergeCell ref="A46:F46"/>
    <mergeCell ref="A47:F47"/>
    <mergeCell ref="C52:E52"/>
    <mergeCell ref="A18:B19"/>
    <mergeCell ref="D18:D19"/>
    <mergeCell ref="A43:F43"/>
  </mergeCells>
  <printOptions/>
  <pageMargins left="0.66" right="0.5" top="0.62" bottom="0.52" header="0.5" footer="0.3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0"/>
  <sheetViews>
    <sheetView view="pageBreakPreview" zoomScaleSheetLayoutView="100" zoomScalePageLayoutView="0" workbookViewId="0" topLeftCell="A55">
      <selection activeCell="A38" sqref="A38"/>
    </sheetView>
  </sheetViews>
  <sheetFormatPr defaultColWidth="9.140625" defaultRowHeight="12.75"/>
  <cols>
    <col min="1" max="1" width="43.421875" style="34" customWidth="1"/>
    <col min="2" max="2" width="7.7109375" style="5" customWidth="1"/>
    <col min="3" max="3" width="12.7109375" style="35" customWidth="1"/>
    <col min="4" max="4" width="12.00390625" style="35" customWidth="1"/>
    <col min="5" max="5" width="11.8515625" style="35" customWidth="1"/>
    <col min="6" max="16384" width="9.140625" style="4" customWidth="1"/>
  </cols>
  <sheetData>
    <row r="1" spans="1:5" ht="18.75">
      <c r="A1" s="207" t="s">
        <v>17</v>
      </c>
      <c r="B1" s="207"/>
      <c r="C1" s="207"/>
      <c r="D1" s="207"/>
      <c r="E1" s="207"/>
    </row>
    <row r="2" spans="1:5" ht="18.75">
      <c r="A2" s="207" t="s">
        <v>234</v>
      </c>
      <c r="B2" s="207"/>
      <c r="C2" s="207"/>
      <c r="D2" s="207"/>
      <c r="E2" s="207"/>
    </row>
    <row r="3" spans="1:5" ht="18.75">
      <c r="A3" s="207" t="s">
        <v>230</v>
      </c>
      <c r="B3" s="207"/>
      <c r="C3" s="207"/>
      <c r="D3" s="207"/>
      <c r="E3" s="207"/>
    </row>
    <row r="4" spans="1:5" ht="18.75">
      <c r="A4" s="202" t="s">
        <v>2</v>
      </c>
      <c r="B4" s="203"/>
      <c r="C4" s="204"/>
      <c r="D4" s="204"/>
      <c r="E4" s="205"/>
    </row>
    <row r="5" spans="1:5" ht="18.75">
      <c r="A5" s="200" t="s">
        <v>47</v>
      </c>
      <c r="B5" s="199" t="s">
        <v>35</v>
      </c>
      <c r="C5" s="199" t="s">
        <v>18</v>
      </c>
      <c r="D5" s="199" t="s">
        <v>48</v>
      </c>
      <c r="E5" s="8" t="s">
        <v>49</v>
      </c>
    </row>
    <row r="6" spans="1:5" ht="18.75">
      <c r="A6" s="200"/>
      <c r="B6" s="199"/>
      <c r="C6" s="199"/>
      <c r="D6" s="199"/>
      <c r="E6" s="8" t="s">
        <v>18</v>
      </c>
    </row>
    <row r="7" spans="1:5" ht="18.75">
      <c r="A7" s="9" t="s">
        <v>50</v>
      </c>
      <c r="B7" s="7"/>
      <c r="C7" s="10"/>
      <c r="D7" s="10"/>
      <c r="E7" s="10"/>
    </row>
    <row r="8" spans="1:5" ht="18.75">
      <c r="A8" s="11" t="s">
        <v>51</v>
      </c>
      <c r="B8" s="12" t="s">
        <v>86</v>
      </c>
      <c r="C8" s="13"/>
      <c r="D8" s="13"/>
      <c r="E8" s="13"/>
    </row>
    <row r="9" spans="1:5" ht="18.75">
      <c r="A9" s="14" t="s">
        <v>52</v>
      </c>
      <c r="B9" s="15">
        <v>411001</v>
      </c>
      <c r="C9" s="13">
        <v>261700</v>
      </c>
      <c r="D9" s="13">
        <v>313470</v>
      </c>
      <c r="E9" s="13">
        <v>51770</v>
      </c>
    </row>
    <row r="10" spans="1:5" ht="18.75">
      <c r="A10" s="14" t="s">
        <v>53</v>
      </c>
      <c r="B10" s="15">
        <v>411002</v>
      </c>
      <c r="C10" s="13">
        <v>99000</v>
      </c>
      <c r="D10" s="13">
        <v>130209.67</v>
      </c>
      <c r="E10" s="13">
        <f>SUM(D10-C10)</f>
        <v>31209.67</v>
      </c>
    </row>
    <row r="11" spans="1:5" ht="18.75">
      <c r="A11" s="14" t="s">
        <v>54</v>
      </c>
      <c r="B11" s="15">
        <v>411003</v>
      </c>
      <c r="C11" s="13">
        <v>12800</v>
      </c>
      <c r="D11" s="13">
        <v>10947</v>
      </c>
      <c r="E11" s="13">
        <f>SUM(D11-C11)</f>
        <v>-1853</v>
      </c>
    </row>
    <row r="12" spans="1:5" ht="19.5" thickBot="1">
      <c r="A12" s="17" t="s">
        <v>38</v>
      </c>
      <c r="B12" s="4"/>
      <c r="C12" s="18">
        <f>SUM(C9:C11)</f>
        <v>373500</v>
      </c>
      <c r="D12" s="18">
        <f>SUM(D9:D11)</f>
        <v>454626.67</v>
      </c>
      <c r="E12" s="18">
        <f>SUM(E9:E11)</f>
        <v>81126.67</v>
      </c>
    </row>
    <row r="13" spans="1:5" ht="19.5" thickTop="1">
      <c r="A13" s="19" t="s">
        <v>55</v>
      </c>
      <c r="B13" s="20" t="s">
        <v>78</v>
      </c>
      <c r="C13" s="13"/>
      <c r="D13" s="13"/>
      <c r="E13" s="37"/>
    </row>
    <row r="14" spans="1:5" ht="18.75">
      <c r="A14" s="21" t="s">
        <v>76</v>
      </c>
      <c r="B14" s="38" t="s">
        <v>77</v>
      </c>
      <c r="C14" s="13">
        <v>1300</v>
      </c>
      <c r="D14" s="13">
        <v>1164</v>
      </c>
      <c r="E14" s="13">
        <f aca="true" t="shared" si="0" ref="E14:E20">SUM(D14-C14)</f>
        <v>-136</v>
      </c>
    </row>
    <row r="15" spans="1:5" ht="18.75">
      <c r="A15" s="14" t="s">
        <v>79</v>
      </c>
      <c r="B15" s="15">
        <v>412106</v>
      </c>
      <c r="C15" s="13">
        <v>1800</v>
      </c>
      <c r="D15" s="13">
        <v>25732</v>
      </c>
      <c r="E15" s="13">
        <f t="shared" si="0"/>
        <v>23932</v>
      </c>
    </row>
    <row r="16" spans="1:5" ht="18.75">
      <c r="A16" s="14" t="s">
        <v>80</v>
      </c>
      <c r="B16" s="15">
        <v>412111</v>
      </c>
      <c r="C16" s="13">
        <v>50</v>
      </c>
      <c r="D16" s="16">
        <v>70</v>
      </c>
      <c r="E16" s="13">
        <f t="shared" si="0"/>
        <v>20</v>
      </c>
    </row>
    <row r="17" spans="1:5" ht="18.75">
      <c r="A17" s="14" t="s">
        <v>81</v>
      </c>
      <c r="B17" s="15">
        <v>412128</v>
      </c>
      <c r="C17" s="13">
        <v>300</v>
      </c>
      <c r="D17" s="13">
        <v>340</v>
      </c>
      <c r="E17" s="13">
        <f t="shared" si="0"/>
        <v>40</v>
      </c>
    </row>
    <row r="18" spans="1:5" ht="18.75">
      <c r="A18" s="21" t="s">
        <v>82</v>
      </c>
      <c r="B18" s="15">
        <v>412210</v>
      </c>
      <c r="C18" s="13">
        <v>82500</v>
      </c>
      <c r="D18" s="16">
        <v>25432</v>
      </c>
      <c r="E18" s="13">
        <f t="shared" si="0"/>
        <v>-57068</v>
      </c>
    </row>
    <row r="19" spans="1:5" ht="18.75">
      <c r="A19" s="14" t="s">
        <v>83</v>
      </c>
      <c r="B19" s="22" t="s">
        <v>87</v>
      </c>
      <c r="C19" s="13">
        <v>4000</v>
      </c>
      <c r="D19" s="16">
        <v>4000</v>
      </c>
      <c r="E19" s="13">
        <f t="shared" si="0"/>
        <v>0</v>
      </c>
    </row>
    <row r="20" spans="1:5" ht="18.75">
      <c r="A20" s="14" t="s">
        <v>143</v>
      </c>
      <c r="B20" s="22" t="s">
        <v>88</v>
      </c>
      <c r="C20" s="13">
        <v>60600</v>
      </c>
      <c r="D20" s="13">
        <v>63480</v>
      </c>
      <c r="E20" s="13">
        <f t="shared" si="0"/>
        <v>2880</v>
      </c>
    </row>
    <row r="21" spans="1:5" ht="18.75">
      <c r="A21" s="14" t="s">
        <v>144</v>
      </c>
      <c r="B21" s="22"/>
      <c r="C21" s="13"/>
      <c r="D21" s="13"/>
      <c r="E21" s="13"/>
    </row>
    <row r="22" spans="1:5" ht="18.75">
      <c r="A22" s="14" t="s">
        <v>84</v>
      </c>
      <c r="B22" s="22" t="s">
        <v>89</v>
      </c>
      <c r="C22" s="13">
        <v>21900</v>
      </c>
      <c r="D22" s="16">
        <v>26100</v>
      </c>
      <c r="E22" s="13"/>
    </row>
    <row r="23" spans="1:5" ht="18.75">
      <c r="A23" s="14" t="s">
        <v>85</v>
      </c>
      <c r="B23" s="22" t="s">
        <v>90</v>
      </c>
      <c r="C23" s="13">
        <v>500</v>
      </c>
      <c r="D23" s="13">
        <v>620</v>
      </c>
      <c r="E23" s="13">
        <f>SUM(D23-C23)</f>
        <v>120</v>
      </c>
    </row>
    <row r="24" spans="1:5" ht="18.75">
      <c r="A24" s="14" t="s">
        <v>231</v>
      </c>
      <c r="B24" s="22" t="s">
        <v>232</v>
      </c>
      <c r="C24" s="13">
        <v>0</v>
      </c>
      <c r="D24" s="13">
        <v>510</v>
      </c>
      <c r="E24" s="13">
        <v>0</v>
      </c>
    </row>
    <row r="25" spans="1:5" ht="19.5" thickBot="1">
      <c r="A25" s="17" t="s">
        <v>38</v>
      </c>
      <c r="B25" s="7"/>
      <c r="C25" s="18">
        <f>SUM(C14:C24)</f>
        <v>172950</v>
      </c>
      <c r="D25" s="18">
        <f>SUM(D14:D24)</f>
        <v>147448</v>
      </c>
      <c r="E25" s="36">
        <f>D25-C25</f>
        <v>-25502</v>
      </c>
    </row>
    <row r="26" spans="1:5" ht="19.5" thickTop="1">
      <c r="A26" s="23" t="s">
        <v>56</v>
      </c>
      <c r="B26" s="12" t="s">
        <v>91</v>
      </c>
      <c r="C26" s="13"/>
      <c r="D26" s="13"/>
      <c r="E26" s="13"/>
    </row>
    <row r="27" spans="1:5" ht="18.75">
      <c r="A27" s="14" t="s">
        <v>57</v>
      </c>
      <c r="B27" s="22" t="s">
        <v>92</v>
      </c>
      <c r="C27" s="13">
        <v>200000</v>
      </c>
      <c r="D27" s="13">
        <v>240381.54</v>
      </c>
      <c r="E27" s="13">
        <f>SUM(D27-C27)</f>
        <v>40381.54000000001</v>
      </c>
    </row>
    <row r="28" spans="1:5" ht="19.5" thickBot="1">
      <c r="A28" s="17" t="s">
        <v>38</v>
      </c>
      <c r="B28" s="7"/>
      <c r="C28" s="18">
        <f>SUM(C27)</f>
        <v>200000</v>
      </c>
      <c r="D28" s="18">
        <f>SUM(D27)</f>
        <v>240381.54</v>
      </c>
      <c r="E28" s="18">
        <f>SUM(E27)</f>
        <v>40381.54000000001</v>
      </c>
    </row>
    <row r="29" spans="1:5" ht="19.5" thickTop="1">
      <c r="A29" s="23" t="s">
        <v>58</v>
      </c>
      <c r="B29" s="12" t="s">
        <v>93</v>
      </c>
      <c r="C29" s="13"/>
      <c r="D29" s="13"/>
      <c r="E29" s="13"/>
    </row>
    <row r="30" spans="1:5" ht="18.75">
      <c r="A30" s="14" t="s">
        <v>59</v>
      </c>
      <c r="B30" s="22" t="s">
        <v>94</v>
      </c>
      <c r="C30" s="13">
        <v>50000</v>
      </c>
      <c r="D30" s="13">
        <v>9100</v>
      </c>
      <c r="E30" s="13">
        <f>SUM(D30-C30)</f>
        <v>-40900</v>
      </c>
    </row>
    <row r="31" spans="1:5" ht="18.75">
      <c r="A31" s="14" t="s">
        <v>60</v>
      </c>
      <c r="B31" s="22" t="s">
        <v>95</v>
      </c>
      <c r="C31" s="13">
        <v>100</v>
      </c>
      <c r="D31" s="13">
        <v>100</v>
      </c>
      <c r="E31" s="13">
        <f>SUM(D31-C31)</f>
        <v>0</v>
      </c>
    </row>
    <row r="32" spans="1:5" ht="18.75">
      <c r="A32" s="14" t="s">
        <v>61</v>
      </c>
      <c r="B32" s="22" t="s">
        <v>96</v>
      </c>
      <c r="C32" s="13">
        <v>700</v>
      </c>
      <c r="D32" s="13">
        <v>900</v>
      </c>
      <c r="E32" s="13">
        <f>SUM(D32-C32)</f>
        <v>200</v>
      </c>
    </row>
    <row r="33" spans="1:5" ht="19.5" thickBot="1">
      <c r="A33" s="17" t="s">
        <v>38</v>
      </c>
      <c r="B33" s="22"/>
      <c r="C33" s="18">
        <f>SUM(C30:C32)</f>
        <v>50800</v>
      </c>
      <c r="D33" s="18">
        <f>SUM(D30:D32)</f>
        <v>10100</v>
      </c>
      <c r="E33" s="36">
        <f>SUM(E30:E32)</f>
        <v>-40700</v>
      </c>
    </row>
    <row r="34" spans="1:5" ht="19.5" thickTop="1">
      <c r="A34" s="11" t="s">
        <v>62</v>
      </c>
      <c r="B34" s="12" t="s">
        <v>97</v>
      </c>
      <c r="C34" s="13"/>
      <c r="D34" s="13"/>
      <c r="E34" s="13"/>
    </row>
    <row r="35" spans="1:5" ht="18.75">
      <c r="A35" s="14" t="s">
        <v>63</v>
      </c>
      <c r="B35" s="22" t="s">
        <v>98</v>
      </c>
      <c r="C35" s="13">
        <v>500</v>
      </c>
      <c r="D35" s="16">
        <v>345</v>
      </c>
      <c r="E35" s="13">
        <f>SUM(D35-C35)</f>
        <v>-155</v>
      </c>
    </row>
    <row r="36" spans="1:5" ht="18.75" customHeight="1" thickBot="1">
      <c r="A36" s="25" t="s">
        <v>38</v>
      </c>
      <c r="B36" s="3"/>
      <c r="C36" s="18">
        <f>SUM(C35)</f>
        <v>500</v>
      </c>
      <c r="D36" s="26">
        <f>SUM(D35)</f>
        <v>345</v>
      </c>
      <c r="E36" s="36">
        <f>D36-C36</f>
        <v>-155</v>
      </c>
    </row>
    <row r="37" spans="1:5" ht="18.75" customHeight="1" thickTop="1">
      <c r="A37" s="206"/>
      <c r="B37" s="206"/>
      <c r="C37" s="206"/>
      <c r="D37" s="206"/>
      <c r="E37" s="206"/>
    </row>
    <row r="38" spans="1:5" ht="18.75" customHeight="1">
      <c r="A38" s="27"/>
      <c r="B38" s="27"/>
      <c r="C38" s="27"/>
      <c r="D38" s="27"/>
      <c r="E38" s="27"/>
    </row>
    <row r="39" spans="1:5" ht="18.75" customHeight="1">
      <c r="A39" s="27"/>
      <c r="B39" s="27"/>
      <c r="C39" s="27"/>
      <c r="D39" s="27"/>
      <c r="E39" s="27"/>
    </row>
    <row r="40" spans="1:5" ht="18.75" customHeight="1">
      <c r="A40" s="27"/>
      <c r="B40" s="27"/>
      <c r="C40" s="27"/>
      <c r="D40" s="27"/>
      <c r="E40" s="27"/>
    </row>
    <row r="41" spans="1:5" ht="18.75" customHeight="1">
      <c r="A41" s="27"/>
      <c r="B41" s="27"/>
      <c r="C41" s="27"/>
      <c r="D41" s="27"/>
      <c r="E41" s="27"/>
    </row>
    <row r="42" spans="1:5" ht="18.75" customHeight="1">
      <c r="A42" s="27"/>
      <c r="B42" s="27"/>
      <c r="C42" s="27"/>
      <c r="D42" s="27"/>
      <c r="E42" s="27"/>
    </row>
    <row r="43" spans="1:5" ht="18.75" customHeight="1">
      <c r="A43" s="201" t="s">
        <v>64</v>
      </c>
      <c r="B43" s="201"/>
      <c r="C43" s="201"/>
      <c r="D43" s="201"/>
      <c r="E43" s="201"/>
    </row>
    <row r="44" spans="1:5" ht="18.75">
      <c r="A44" s="202" t="s">
        <v>2</v>
      </c>
      <c r="B44" s="203"/>
      <c r="C44" s="204"/>
      <c r="D44" s="204"/>
      <c r="E44" s="205"/>
    </row>
    <row r="45" spans="1:5" ht="18.75">
      <c r="A45" s="200" t="s">
        <v>47</v>
      </c>
      <c r="B45" s="199" t="s">
        <v>35</v>
      </c>
      <c r="C45" s="199" t="s">
        <v>18</v>
      </c>
      <c r="D45" s="199" t="s">
        <v>48</v>
      </c>
      <c r="E45" s="8" t="s">
        <v>49</v>
      </c>
    </row>
    <row r="46" spans="1:5" ht="18.75">
      <c r="A46" s="200"/>
      <c r="B46" s="199"/>
      <c r="C46" s="199"/>
      <c r="D46" s="199"/>
      <c r="E46" s="8" t="s">
        <v>18</v>
      </c>
    </row>
    <row r="47" spans="1:5" ht="18.75">
      <c r="A47" s="28" t="s">
        <v>65</v>
      </c>
      <c r="B47" s="7"/>
      <c r="C47" s="29"/>
      <c r="D47" s="29"/>
      <c r="E47" s="29"/>
    </row>
    <row r="48" spans="1:5" ht="18.75">
      <c r="A48" s="11" t="s">
        <v>66</v>
      </c>
      <c r="B48" s="30">
        <v>421000</v>
      </c>
      <c r="C48" s="13"/>
      <c r="D48" s="13"/>
      <c r="E48" s="13"/>
    </row>
    <row r="49" spans="1:5" ht="18.75">
      <c r="A49" s="14" t="s">
        <v>99</v>
      </c>
      <c r="B49" s="15">
        <v>421001</v>
      </c>
      <c r="C49" s="13">
        <v>354700</v>
      </c>
      <c r="D49" s="13">
        <v>412210.86</v>
      </c>
      <c r="E49" s="13">
        <f aca="true" t="shared" si="1" ref="E49:E57">SUM(D49-C49)</f>
        <v>57510.859999999986</v>
      </c>
    </row>
    <row r="50" spans="1:5" ht="18.75">
      <c r="A50" s="14" t="s">
        <v>109</v>
      </c>
      <c r="B50" s="15">
        <v>421002</v>
      </c>
      <c r="C50" s="13">
        <v>7296100</v>
      </c>
      <c r="D50" s="13">
        <v>7769538.58</v>
      </c>
      <c r="E50" s="13">
        <f t="shared" si="1"/>
        <v>473438.5800000001</v>
      </c>
    </row>
    <row r="51" spans="1:5" ht="18.75">
      <c r="A51" s="14" t="s">
        <v>67</v>
      </c>
      <c r="B51" s="15">
        <v>421004</v>
      </c>
      <c r="C51" s="13">
        <v>2899800</v>
      </c>
      <c r="D51" s="13">
        <v>2918365.9</v>
      </c>
      <c r="E51" s="13">
        <f t="shared" si="1"/>
        <v>18565.899999999907</v>
      </c>
    </row>
    <row r="52" spans="1:5" ht="18.75">
      <c r="A52" s="14" t="s">
        <v>68</v>
      </c>
      <c r="B52" s="15">
        <v>421005</v>
      </c>
      <c r="C52" s="13">
        <v>125000</v>
      </c>
      <c r="D52" s="13">
        <v>174604.79</v>
      </c>
      <c r="E52" s="13">
        <f t="shared" si="1"/>
        <v>49604.79000000001</v>
      </c>
    </row>
    <row r="53" spans="1:5" ht="18.75">
      <c r="A53" s="14" t="s">
        <v>69</v>
      </c>
      <c r="B53" s="15">
        <v>421006</v>
      </c>
      <c r="C53" s="13">
        <v>1100000</v>
      </c>
      <c r="D53" s="13">
        <v>1345525.08</v>
      </c>
      <c r="E53" s="13">
        <f t="shared" si="1"/>
        <v>245525.08000000007</v>
      </c>
    </row>
    <row r="54" spans="1:5" ht="18.75">
      <c r="A54" s="14" t="s">
        <v>70</v>
      </c>
      <c r="B54" s="15">
        <v>421007</v>
      </c>
      <c r="C54" s="13">
        <v>1800000</v>
      </c>
      <c r="D54" s="13">
        <v>2894235.55</v>
      </c>
      <c r="E54" s="13">
        <f t="shared" si="1"/>
        <v>1094235.5499999998</v>
      </c>
    </row>
    <row r="55" spans="1:5" ht="18.75">
      <c r="A55" s="14" t="s">
        <v>71</v>
      </c>
      <c r="B55" s="15">
        <v>421012</v>
      </c>
      <c r="C55" s="13">
        <v>30000</v>
      </c>
      <c r="D55" s="13">
        <v>73998.94</v>
      </c>
      <c r="E55" s="13">
        <f t="shared" si="1"/>
        <v>43998.94</v>
      </c>
    </row>
    <row r="56" spans="1:5" ht="18.75">
      <c r="A56" s="14" t="s">
        <v>72</v>
      </c>
      <c r="B56" s="15">
        <v>421013</v>
      </c>
      <c r="C56" s="13">
        <v>70000</v>
      </c>
      <c r="D56" s="13">
        <v>45822.17</v>
      </c>
      <c r="E56" s="13">
        <f t="shared" si="1"/>
        <v>-24177.83</v>
      </c>
    </row>
    <row r="57" spans="1:5" ht="18.75">
      <c r="A57" s="14" t="s">
        <v>145</v>
      </c>
      <c r="B57" s="15">
        <v>421015</v>
      </c>
      <c r="C57" s="13">
        <v>250000</v>
      </c>
      <c r="D57" s="13">
        <v>788031</v>
      </c>
      <c r="E57" s="13">
        <f t="shared" si="1"/>
        <v>538031</v>
      </c>
    </row>
    <row r="58" spans="1:5" ht="19.5" thickBot="1">
      <c r="A58" s="17" t="s">
        <v>38</v>
      </c>
      <c r="B58" s="15"/>
      <c r="C58" s="18">
        <f>SUM(C49:C57)</f>
        <v>13925600</v>
      </c>
      <c r="D58" s="18">
        <f>SUM(D49:D57)</f>
        <v>16422332.869999997</v>
      </c>
      <c r="E58" s="18">
        <f>SUM(E49:E57)</f>
        <v>2496732.8699999996</v>
      </c>
    </row>
    <row r="59" spans="1:5" ht="19.5" thickTop="1">
      <c r="A59" s="31" t="s">
        <v>73</v>
      </c>
      <c r="B59" s="15"/>
      <c r="C59" s="24"/>
      <c r="D59" s="24"/>
      <c r="E59" s="24"/>
    </row>
    <row r="60" spans="1:5" ht="18.75">
      <c r="A60" s="11" t="s">
        <v>74</v>
      </c>
      <c r="B60" s="32">
        <v>431000</v>
      </c>
      <c r="C60" s="13"/>
      <c r="D60" s="13"/>
      <c r="E60" s="13"/>
    </row>
    <row r="61" spans="1:5" ht="18.75">
      <c r="A61" s="14" t="s">
        <v>146</v>
      </c>
      <c r="B61" s="15">
        <v>431002</v>
      </c>
      <c r="C61" s="13">
        <v>8451200</v>
      </c>
      <c r="D61" s="13">
        <v>7116303</v>
      </c>
      <c r="E61" s="13">
        <f>SUM(D61-C61)</f>
        <v>-1334897</v>
      </c>
    </row>
    <row r="62" spans="1:5" ht="18.75">
      <c r="A62" s="14" t="s">
        <v>147</v>
      </c>
      <c r="B62" s="15"/>
      <c r="C62" s="13"/>
      <c r="D62" s="13"/>
      <c r="E62" s="13">
        <f>SUM(D62-C62)</f>
        <v>0</v>
      </c>
    </row>
    <row r="63" spans="1:5" ht="19.5" thickBot="1">
      <c r="A63" s="17" t="s">
        <v>38</v>
      </c>
      <c r="B63" s="15"/>
      <c r="C63" s="18">
        <f>SUM(C61)</f>
        <v>8451200</v>
      </c>
      <c r="D63" s="18">
        <f>SUM(D61:D62)</f>
        <v>7116303</v>
      </c>
      <c r="E63" s="36">
        <f>SUM(E61:E62)</f>
        <v>-1334897</v>
      </c>
    </row>
    <row r="64" spans="1:5" ht="19.5" thickTop="1">
      <c r="A64" s="17" t="s">
        <v>111</v>
      </c>
      <c r="B64" s="15"/>
      <c r="C64" s="33">
        <f>C12+C25+C28+C33+C36+C58+C63</f>
        <v>23174550</v>
      </c>
      <c r="D64" s="33">
        <f>SUM(D12+D25+D28+D33+D36+D58+D63)</f>
        <v>24391537.08</v>
      </c>
      <c r="E64" s="33">
        <f>D64-C64</f>
        <v>1216987.0799999982</v>
      </c>
    </row>
    <row r="65" spans="1:5" ht="18.75">
      <c r="A65" s="31" t="s">
        <v>148</v>
      </c>
      <c r="B65" s="15"/>
      <c r="C65" s="24"/>
      <c r="D65" s="24"/>
      <c r="E65" s="24" t="s">
        <v>27</v>
      </c>
    </row>
    <row r="66" spans="1:5" ht="18.75">
      <c r="A66" s="11" t="s">
        <v>110</v>
      </c>
      <c r="B66" s="32">
        <v>441000</v>
      </c>
      <c r="C66" s="13"/>
      <c r="D66" s="13"/>
      <c r="E66" s="13"/>
    </row>
    <row r="67" spans="1:5" ht="18.75">
      <c r="A67" s="14" t="s">
        <v>233</v>
      </c>
      <c r="B67" s="15">
        <v>441001</v>
      </c>
      <c r="C67" s="13">
        <v>13884179</v>
      </c>
      <c r="D67" s="13">
        <v>13807879</v>
      </c>
      <c r="E67" s="13">
        <f>SUM(D67-C67)</f>
        <v>-76300</v>
      </c>
    </row>
    <row r="68" spans="1:5" ht="18.75">
      <c r="A68" s="14"/>
      <c r="B68" s="15"/>
      <c r="C68" s="13"/>
      <c r="D68" s="13"/>
      <c r="E68" s="13"/>
    </row>
    <row r="69" spans="1:5" ht="19.5" thickBot="1">
      <c r="A69" s="39" t="s">
        <v>38</v>
      </c>
      <c r="B69" s="15"/>
      <c r="C69" s="18">
        <f>SUM(C67:C67)</f>
        <v>13884179</v>
      </c>
      <c r="D69" s="18">
        <f>SUM(D67:D67)</f>
        <v>13807879</v>
      </c>
      <c r="E69" s="36">
        <f>SUM(E67:E67)</f>
        <v>-76300</v>
      </c>
    </row>
    <row r="70" spans="1:5" ht="19.5" thickTop="1">
      <c r="A70" s="17" t="s">
        <v>75</v>
      </c>
      <c r="B70" s="15"/>
      <c r="C70" s="33">
        <f>SUM(C64+C69)</f>
        <v>37058729</v>
      </c>
      <c r="D70" s="33">
        <f>SUM(D64+D69)</f>
        <v>38199416.08</v>
      </c>
      <c r="E70" s="33">
        <f>SUM(E64+E69)</f>
        <v>1140687.0799999982</v>
      </c>
    </row>
  </sheetData>
  <sheetProtection/>
  <mergeCells count="15">
    <mergeCell ref="C5:C6"/>
    <mergeCell ref="A1:E1"/>
    <mergeCell ref="A2:E2"/>
    <mergeCell ref="A3:E3"/>
    <mergeCell ref="A4:E4"/>
    <mergeCell ref="D45:D46"/>
    <mergeCell ref="A45:A46"/>
    <mergeCell ref="B45:B46"/>
    <mergeCell ref="C45:C46"/>
    <mergeCell ref="D5:D6"/>
    <mergeCell ref="A43:E43"/>
    <mergeCell ref="A44:E44"/>
    <mergeCell ref="A5:A6"/>
    <mergeCell ref="A37:E37"/>
    <mergeCell ref="B5:B6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6"/>
  <sheetViews>
    <sheetView tabSelected="1" view="pageBreakPreview" zoomScaleSheetLayoutView="100" zoomScalePageLayoutView="0" workbookViewId="0" topLeftCell="A1">
      <selection activeCell="L8" sqref="L8"/>
    </sheetView>
  </sheetViews>
  <sheetFormatPr defaultColWidth="9.140625" defaultRowHeight="12.75"/>
  <cols>
    <col min="1" max="1" width="23.28125" style="45" customWidth="1"/>
    <col min="2" max="2" width="10.00390625" style="45" customWidth="1"/>
    <col min="3" max="4" width="9.8515625" style="45" customWidth="1"/>
    <col min="5" max="5" width="8.421875" style="45" customWidth="1"/>
    <col min="6" max="6" width="9.421875" style="45" customWidth="1"/>
    <col min="7" max="7" width="8.140625" style="45" customWidth="1"/>
    <col min="8" max="8" width="6.28125" style="45" customWidth="1"/>
    <col min="9" max="9" width="9.28125" style="45" customWidth="1"/>
    <col min="10" max="10" width="8.00390625" style="45" customWidth="1"/>
    <col min="11" max="11" width="7.8515625" style="45" customWidth="1"/>
    <col min="12" max="12" width="9.421875" style="45" customWidth="1"/>
    <col min="13" max="13" width="6.7109375" style="45" customWidth="1"/>
    <col min="14" max="14" width="7.140625" style="45" customWidth="1"/>
    <col min="15" max="15" width="10.28125" style="45" customWidth="1"/>
    <col min="16" max="16" width="16.28125" style="40" customWidth="1"/>
    <col min="17" max="17" width="9.140625" style="40" customWidth="1"/>
    <col min="18" max="18" width="10.8515625" style="40" bestFit="1" customWidth="1"/>
    <col min="19" max="19" width="6.7109375" style="40" customWidth="1"/>
    <col min="20" max="20" width="10.8515625" style="40" bestFit="1" customWidth="1"/>
    <col min="21" max="21" width="9.140625" style="40" customWidth="1"/>
    <col min="22" max="22" width="6.57421875" style="40" customWidth="1"/>
    <col min="23" max="23" width="12.7109375" style="40" customWidth="1"/>
    <col min="24" max="24" width="9.140625" style="40" customWidth="1"/>
    <col min="25" max="25" width="11.421875" style="40" customWidth="1"/>
    <col min="26" max="26" width="10.8515625" style="40" bestFit="1" customWidth="1"/>
    <col min="27" max="27" width="9.140625" style="40" customWidth="1"/>
    <col min="28" max="28" width="10.8515625" style="40" bestFit="1" customWidth="1"/>
    <col min="29" max="29" width="9.140625" style="40" customWidth="1"/>
    <col min="30" max="16384" width="9.140625" style="45" customWidth="1"/>
  </cols>
  <sheetData>
    <row r="1" spans="1:28" s="40" customFormat="1" ht="15.7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AB1" s="42"/>
    </row>
    <row r="2" spans="1:28" s="40" customFormat="1" ht="15.75">
      <c r="A2" s="209" t="s">
        <v>183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AB2" s="42"/>
    </row>
    <row r="3" spans="1:28" s="40" customFormat="1" ht="15.75">
      <c r="A3" s="209" t="s">
        <v>224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AB3" s="42"/>
    </row>
    <row r="4" spans="15:28" ht="15.75">
      <c r="O4" s="180"/>
      <c r="AB4" s="42"/>
    </row>
    <row r="5" spans="1:28" ht="15.75">
      <c r="A5" s="210" t="s">
        <v>47</v>
      </c>
      <c r="B5" s="210" t="s">
        <v>18</v>
      </c>
      <c r="C5" s="210" t="s">
        <v>38</v>
      </c>
      <c r="D5" s="210" t="s">
        <v>184</v>
      </c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AB5" s="42"/>
    </row>
    <row r="6" spans="1:30" s="49" customFormat="1" ht="67.5">
      <c r="A6" s="210"/>
      <c r="B6" s="210"/>
      <c r="C6" s="210"/>
      <c r="D6" s="46" t="s">
        <v>185</v>
      </c>
      <c r="E6" s="46" t="s">
        <v>186</v>
      </c>
      <c r="F6" s="47" t="s">
        <v>187</v>
      </c>
      <c r="G6" s="46" t="s">
        <v>225</v>
      </c>
      <c r="H6" s="46" t="s">
        <v>188</v>
      </c>
      <c r="I6" s="46" t="s">
        <v>189</v>
      </c>
      <c r="J6" s="46" t="s">
        <v>190</v>
      </c>
      <c r="K6" s="46" t="s">
        <v>191</v>
      </c>
      <c r="L6" s="46" t="s">
        <v>192</v>
      </c>
      <c r="M6" s="46" t="s">
        <v>193</v>
      </c>
      <c r="N6" s="46" t="s">
        <v>194</v>
      </c>
      <c r="O6" s="48" t="s">
        <v>28</v>
      </c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2"/>
      <c r="AC6" s="40"/>
      <c r="AD6" s="45"/>
    </row>
    <row r="7" spans="1:30" s="49" customFormat="1" ht="15.75">
      <c r="A7" s="50" t="s">
        <v>29</v>
      </c>
      <c r="B7" s="51"/>
      <c r="C7" s="52"/>
      <c r="D7" s="53"/>
      <c r="E7" s="53"/>
      <c r="F7" s="54"/>
      <c r="G7" s="53"/>
      <c r="H7" s="53"/>
      <c r="I7" s="53"/>
      <c r="J7" s="53"/>
      <c r="K7" s="53"/>
      <c r="L7" s="53"/>
      <c r="M7" s="53"/>
      <c r="N7" s="53"/>
      <c r="O7" s="53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2"/>
      <c r="AC7" s="40"/>
      <c r="AD7" s="45"/>
    </row>
    <row r="8" spans="1:30" s="49" customFormat="1" ht="18.75" customHeight="1">
      <c r="A8" s="55" t="s">
        <v>195</v>
      </c>
      <c r="B8" s="56">
        <v>9899080</v>
      </c>
      <c r="C8" s="57">
        <f>SUM(O8)</f>
        <v>9589891</v>
      </c>
      <c r="D8" s="58"/>
      <c r="E8" s="58"/>
      <c r="F8" s="59"/>
      <c r="G8" s="58"/>
      <c r="H8" s="58"/>
      <c r="I8" s="58"/>
      <c r="J8" s="58"/>
      <c r="K8" s="58"/>
      <c r="L8" s="58"/>
      <c r="M8" s="58"/>
      <c r="N8" s="58"/>
      <c r="O8" s="60">
        <v>9589891</v>
      </c>
      <c r="P8" s="43" t="s">
        <v>206</v>
      </c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5"/>
    </row>
    <row r="9" spans="1:30" s="49" customFormat="1" ht="15.75">
      <c r="A9" s="61" t="s">
        <v>196</v>
      </c>
      <c r="B9" s="62">
        <v>2839600</v>
      </c>
      <c r="C9" s="57">
        <f>SUM(D9:O9)</f>
        <v>2830320</v>
      </c>
      <c r="D9" s="57">
        <v>2830320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5"/>
    </row>
    <row r="10" spans="1:30" s="49" customFormat="1" ht="15.75">
      <c r="A10" s="61" t="s">
        <v>197</v>
      </c>
      <c r="B10" s="62">
        <v>7023284</v>
      </c>
      <c r="C10" s="57">
        <f>SUM(D10:O10)</f>
        <v>6560588</v>
      </c>
      <c r="D10" s="57">
        <v>4410859</v>
      </c>
      <c r="E10" s="57"/>
      <c r="F10" s="57">
        <v>981224</v>
      </c>
      <c r="G10" s="57">
        <v>120000</v>
      </c>
      <c r="H10" s="57"/>
      <c r="I10" s="57">
        <v>1048505</v>
      </c>
      <c r="J10" s="57"/>
      <c r="K10" s="57"/>
      <c r="L10" s="57"/>
      <c r="M10" s="57"/>
      <c r="N10" s="57"/>
      <c r="O10" s="57"/>
      <c r="P10" s="40" t="s">
        <v>207</v>
      </c>
      <c r="Q10" s="40" t="s">
        <v>108</v>
      </c>
      <c r="R10" s="174">
        <v>9589891</v>
      </c>
      <c r="S10" s="40" t="s">
        <v>208</v>
      </c>
      <c r="T10" s="40" t="s">
        <v>209</v>
      </c>
      <c r="U10" s="40"/>
      <c r="V10" s="40"/>
      <c r="W10" s="208" t="s">
        <v>210</v>
      </c>
      <c r="X10" s="208"/>
      <c r="Y10" s="208"/>
      <c r="Z10" s="174">
        <v>6560588</v>
      </c>
      <c r="AA10" s="40" t="s">
        <v>208</v>
      </c>
      <c r="AB10" s="40" t="s">
        <v>209</v>
      </c>
      <c r="AC10" s="40"/>
      <c r="AD10" s="45"/>
    </row>
    <row r="11" spans="1:30" s="49" customFormat="1" ht="15.75">
      <c r="A11" s="63" t="s">
        <v>3</v>
      </c>
      <c r="B11" s="64">
        <v>964000</v>
      </c>
      <c r="C11" s="57">
        <f>SUM(D11:O11)</f>
        <v>897732</v>
      </c>
      <c r="D11" s="57">
        <v>559732</v>
      </c>
      <c r="E11" s="57"/>
      <c r="F11" s="57">
        <v>116000</v>
      </c>
      <c r="G11" s="57">
        <v>10000</v>
      </c>
      <c r="H11" s="57"/>
      <c r="I11" s="57">
        <v>212000</v>
      </c>
      <c r="J11" s="57"/>
      <c r="K11" s="57"/>
      <c r="L11" s="57"/>
      <c r="M11" s="57"/>
      <c r="N11" s="57"/>
      <c r="O11" s="57"/>
      <c r="P11" s="40"/>
      <c r="Q11" s="40"/>
      <c r="R11" s="175"/>
      <c r="S11" s="40"/>
      <c r="T11" s="40"/>
      <c r="U11" s="40"/>
      <c r="V11" s="40"/>
      <c r="W11" s="40"/>
      <c r="X11" s="40"/>
      <c r="Y11" s="40"/>
      <c r="Z11" s="175"/>
      <c r="AA11" s="40"/>
      <c r="AB11" s="40"/>
      <c r="AC11" s="40"/>
      <c r="AD11" s="45"/>
    </row>
    <row r="12" spans="1:30" s="49" customFormat="1" ht="15.75">
      <c r="A12" s="63" t="s">
        <v>198</v>
      </c>
      <c r="B12" s="64">
        <v>3368300</v>
      </c>
      <c r="C12" s="57">
        <f>SUM(D12:O12)</f>
        <v>2573930.01</v>
      </c>
      <c r="D12" s="57">
        <v>1314071.45</v>
      </c>
      <c r="E12" s="57">
        <v>9600</v>
      </c>
      <c r="F12" s="57">
        <v>557532.56</v>
      </c>
      <c r="G12" s="57">
        <v>326100</v>
      </c>
      <c r="H12" s="57"/>
      <c r="I12" s="57">
        <v>59520</v>
      </c>
      <c r="J12" s="57">
        <v>16350</v>
      </c>
      <c r="K12" s="57">
        <v>290756</v>
      </c>
      <c r="L12" s="57"/>
      <c r="M12" s="57"/>
      <c r="N12" s="57"/>
      <c r="O12" s="57"/>
      <c r="P12" s="40"/>
      <c r="Q12" s="44" t="s">
        <v>211</v>
      </c>
      <c r="R12" s="40"/>
      <c r="S12" s="40"/>
      <c r="T12" s="176">
        <v>615891</v>
      </c>
      <c r="U12" s="40" t="s">
        <v>208</v>
      </c>
      <c r="V12" s="40"/>
      <c r="W12" s="40"/>
      <c r="X12" s="40"/>
      <c r="Y12" s="44" t="s">
        <v>211</v>
      </c>
      <c r="Z12" s="40"/>
      <c r="AA12" s="40"/>
      <c r="AB12" s="174">
        <v>6209704</v>
      </c>
      <c r="AC12" s="40" t="s">
        <v>208</v>
      </c>
      <c r="AD12" s="45"/>
    </row>
    <row r="13" spans="1:30" s="49" customFormat="1" ht="15.75">
      <c r="A13" s="63" t="s">
        <v>4</v>
      </c>
      <c r="B13" s="64">
        <v>1824570</v>
      </c>
      <c r="C13" s="57">
        <f>SUM(D13:I13)</f>
        <v>1560139.3</v>
      </c>
      <c r="D13" s="57">
        <v>418543</v>
      </c>
      <c r="E13" s="57"/>
      <c r="F13" s="57">
        <v>1013966.3</v>
      </c>
      <c r="G13" s="57"/>
      <c r="H13" s="57"/>
      <c r="I13" s="57">
        <v>127630</v>
      </c>
      <c r="J13" s="57"/>
      <c r="K13" s="57"/>
      <c r="L13" s="57"/>
      <c r="M13" s="57"/>
      <c r="N13" s="57"/>
      <c r="O13" s="57"/>
      <c r="P13" s="40"/>
      <c r="Q13" s="40" t="s">
        <v>214</v>
      </c>
      <c r="R13" s="40"/>
      <c r="S13" s="40"/>
      <c r="T13" s="177">
        <v>8974000</v>
      </c>
      <c r="U13" s="40" t="s">
        <v>208</v>
      </c>
      <c r="V13" s="40"/>
      <c r="W13" s="40"/>
      <c r="X13" s="40"/>
      <c r="Y13" s="40" t="s">
        <v>214</v>
      </c>
      <c r="Z13" s="40"/>
      <c r="AA13" s="40"/>
      <c r="AB13" s="178">
        <v>350884</v>
      </c>
      <c r="AC13" s="40" t="s">
        <v>208</v>
      </c>
      <c r="AD13" s="45"/>
    </row>
    <row r="14" spans="1:30" s="49" customFormat="1" ht="15.75">
      <c r="A14" s="63" t="s">
        <v>5</v>
      </c>
      <c r="B14" s="64">
        <v>376000</v>
      </c>
      <c r="C14" s="57">
        <f>SUM(D14+F14)</f>
        <v>299434.29000000004</v>
      </c>
      <c r="D14" s="57">
        <v>256898.64</v>
      </c>
      <c r="E14" s="57"/>
      <c r="F14" s="57">
        <v>42535.65</v>
      </c>
      <c r="G14" s="57"/>
      <c r="H14" s="57"/>
      <c r="I14" s="57"/>
      <c r="J14" s="57"/>
      <c r="K14" s="57"/>
      <c r="L14" s="57"/>
      <c r="M14" s="57"/>
      <c r="N14" s="57"/>
      <c r="O14" s="57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175"/>
      <c r="AC14" s="40"/>
      <c r="AD14" s="45"/>
    </row>
    <row r="15" spans="1:30" s="49" customFormat="1" ht="15.75">
      <c r="A15" s="63" t="s">
        <v>199</v>
      </c>
      <c r="B15" s="64">
        <v>1269600</v>
      </c>
      <c r="C15" s="57">
        <f>SUM(D15:O15)</f>
        <v>1169310.69</v>
      </c>
      <c r="D15" s="64">
        <v>1010340.69</v>
      </c>
      <c r="E15" s="64"/>
      <c r="F15" s="64">
        <v>147260</v>
      </c>
      <c r="G15" s="64"/>
      <c r="H15" s="64"/>
      <c r="I15" s="64">
        <v>11710</v>
      </c>
      <c r="J15" s="64"/>
      <c r="K15" s="64"/>
      <c r="L15" s="64"/>
      <c r="M15" s="57"/>
      <c r="N15" s="57"/>
      <c r="O15" s="57"/>
      <c r="P15" s="40" t="s">
        <v>212</v>
      </c>
      <c r="Q15" s="40" t="s">
        <v>108</v>
      </c>
      <c r="R15" s="174">
        <v>2573930.01</v>
      </c>
      <c r="S15" s="40" t="s">
        <v>208</v>
      </c>
      <c r="T15" s="40" t="s">
        <v>209</v>
      </c>
      <c r="U15" s="40"/>
      <c r="V15" s="40"/>
      <c r="W15" s="40" t="s">
        <v>213</v>
      </c>
      <c r="X15" s="40"/>
      <c r="Y15" s="40"/>
      <c r="Z15" s="176">
        <v>7060755</v>
      </c>
      <c r="AA15" s="40" t="s">
        <v>208</v>
      </c>
      <c r="AB15" s="40" t="s">
        <v>209</v>
      </c>
      <c r="AC15" s="40"/>
      <c r="AD15" s="45"/>
    </row>
    <row r="16" spans="1:30" s="49" customFormat="1" ht="15.75">
      <c r="A16" s="63" t="s">
        <v>200</v>
      </c>
      <c r="B16" s="64">
        <v>7189295</v>
      </c>
      <c r="C16" s="57">
        <f>SUM(D16:O16)</f>
        <v>7060755</v>
      </c>
      <c r="D16" s="64">
        <v>19600</v>
      </c>
      <c r="E16" s="64"/>
      <c r="F16" s="64">
        <v>168500</v>
      </c>
      <c r="G16" s="64"/>
      <c r="H16" s="64"/>
      <c r="I16" s="64"/>
      <c r="J16" s="64"/>
      <c r="K16" s="64"/>
      <c r="L16" s="64">
        <v>6872655</v>
      </c>
      <c r="M16" s="57"/>
      <c r="N16" s="57"/>
      <c r="O16" s="57"/>
      <c r="P16" s="40"/>
      <c r="Q16" s="40"/>
      <c r="R16" s="17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5"/>
    </row>
    <row r="17" spans="1:30" s="49" customFormat="1" ht="15.75">
      <c r="A17" s="63" t="s">
        <v>15</v>
      </c>
      <c r="B17" s="64"/>
      <c r="C17" s="57">
        <f>SUM(B17:O17)</f>
        <v>0</v>
      </c>
      <c r="D17" s="64"/>
      <c r="E17" s="64"/>
      <c r="F17" s="64"/>
      <c r="G17" s="64"/>
      <c r="H17" s="64"/>
      <c r="I17" s="64"/>
      <c r="J17" s="64"/>
      <c r="K17" s="64"/>
      <c r="L17" s="64"/>
      <c r="M17" s="57"/>
      <c r="N17" s="57"/>
      <c r="O17" s="57"/>
      <c r="P17" s="40"/>
      <c r="Q17" s="44" t="s">
        <v>211</v>
      </c>
      <c r="R17" s="40"/>
      <c r="S17" s="40"/>
      <c r="T17" s="174">
        <v>2419230.01</v>
      </c>
      <c r="U17" s="40" t="s">
        <v>208</v>
      </c>
      <c r="V17" s="40"/>
      <c r="W17" s="40"/>
      <c r="X17" s="40"/>
      <c r="Y17" s="44" t="s">
        <v>211</v>
      </c>
      <c r="Z17" s="40"/>
      <c r="AA17" s="40"/>
      <c r="AB17" s="176">
        <v>2732460</v>
      </c>
      <c r="AC17" s="40" t="s">
        <v>208</v>
      </c>
      <c r="AD17" s="45"/>
    </row>
    <row r="18" spans="1:30" s="49" customFormat="1" ht="15.75">
      <c r="A18" s="65" t="s">
        <v>1</v>
      </c>
      <c r="B18" s="66">
        <v>2305000</v>
      </c>
      <c r="C18" s="57">
        <f>SUM(D18:O18)</f>
        <v>2256413.52</v>
      </c>
      <c r="D18" s="66">
        <v>10000</v>
      </c>
      <c r="E18" s="66"/>
      <c r="F18" s="66">
        <v>1859220</v>
      </c>
      <c r="G18" s="66">
        <v>90000</v>
      </c>
      <c r="H18" s="66"/>
      <c r="I18" s="66">
        <v>297193.52</v>
      </c>
      <c r="J18" s="66"/>
      <c r="K18" s="66"/>
      <c r="L18" s="66"/>
      <c r="M18" s="67"/>
      <c r="N18" s="67"/>
      <c r="O18" s="67"/>
      <c r="P18" s="40"/>
      <c r="Q18" s="40" t="s">
        <v>214</v>
      </c>
      <c r="R18" s="40"/>
      <c r="S18" s="40"/>
      <c r="T18" s="178">
        <v>154700</v>
      </c>
      <c r="U18" s="40" t="s">
        <v>208</v>
      </c>
      <c r="V18" s="40"/>
      <c r="W18" s="40"/>
      <c r="X18" s="40"/>
      <c r="Y18" s="40" t="s">
        <v>214</v>
      </c>
      <c r="Z18" s="40"/>
      <c r="AA18" s="40"/>
      <c r="AB18" s="174">
        <v>4328295</v>
      </c>
      <c r="AC18" s="40" t="s">
        <v>208</v>
      </c>
      <c r="AD18" s="45"/>
    </row>
    <row r="19" spans="1:29" s="49" customFormat="1" ht="19.5" customHeight="1" thickBot="1">
      <c r="A19" s="68" t="s">
        <v>201</v>
      </c>
      <c r="B19" s="168">
        <f aca="true" t="shared" si="0" ref="B19:G19">SUM(B8:B18)</f>
        <v>37058729</v>
      </c>
      <c r="C19" s="168">
        <v>34798513.81</v>
      </c>
      <c r="D19" s="169">
        <f t="shared" si="0"/>
        <v>10830364.78</v>
      </c>
      <c r="E19" s="169">
        <f t="shared" si="0"/>
        <v>9600</v>
      </c>
      <c r="F19" s="170">
        <f t="shared" si="0"/>
        <v>4886238.51</v>
      </c>
      <c r="G19" s="169">
        <f t="shared" si="0"/>
        <v>546100</v>
      </c>
      <c r="H19" s="169"/>
      <c r="I19" s="169">
        <f>SUM(I8:I18)</f>
        <v>1756558.52</v>
      </c>
      <c r="J19" s="169">
        <f>SUM(J8:J18)</f>
        <v>16350</v>
      </c>
      <c r="K19" s="169">
        <f>SUM(K8:K18)</f>
        <v>290756</v>
      </c>
      <c r="L19" s="169">
        <f>SUM(L8:L18)</f>
        <v>6872655</v>
      </c>
      <c r="M19" s="169"/>
      <c r="N19" s="169"/>
      <c r="O19" s="169">
        <f>SUM(O8:O18)</f>
        <v>9589891</v>
      </c>
      <c r="P19" s="41"/>
      <c r="Q19" s="41"/>
      <c r="R19" s="41"/>
      <c r="S19" s="41"/>
      <c r="T19" s="179"/>
      <c r="U19" s="41"/>
      <c r="V19" s="41"/>
      <c r="W19" s="41"/>
      <c r="X19" s="41"/>
      <c r="Y19" s="41"/>
      <c r="Z19" s="41"/>
      <c r="AA19" s="41"/>
      <c r="AB19" s="179"/>
      <c r="AC19" s="41"/>
    </row>
    <row r="20" spans="1:29" s="49" customFormat="1" ht="16.5" thickTop="1">
      <c r="A20" s="69" t="s">
        <v>2</v>
      </c>
      <c r="B20" s="70"/>
      <c r="C20" s="71"/>
      <c r="D20" s="72"/>
      <c r="E20" s="72"/>
      <c r="F20" s="71"/>
      <c r="G20" s="72"/>
      <c r="H20" s="72"/>
      <c r="I20" s="72"/>
      <c r="J20" s="72"/>
      <c r="K20" s="72"/>
      <c r="L20" s="72"/>
      <c r="M20" s="72"/>
      <c r="N20" s="72"/>
      <c r="O20" s="72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</row>
    <row r="21" spans="1:15" ht="15.75">
      <c r="A21" s="61" t="s">
        <v>51</v>
      </c>
      <c r="B21" s="62">
        <v>373500</v>
      </c>
      <c r="C21" s="57">
        <v>454626.67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  <row r="22" spans="1:15" ht="15.75">
      <c r="A22" s="61" t="s">
        <v>202</v>
      </c>
      <c r="B22" s="62">
        <v>172950</v>
      </c>
      <c r="C22" s="57">
        <v>147448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</row>
    <row r="23" spans="1:15" ht="15.75">
      <c r="A23" s="63" t="s">
        <v>203</v>
      </c>
      <c r="B23" s="64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</row>
    <row r="24" spans="1:15" ht="15.75">
      <c r="A24" s="63" t="s">
        <v>56</v>
      </c>
      <c r="B24" s="64">
        <v>200000</v>
      </c>
      <c r="C24" s="57">
        <v>240381.54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</row>
    <row r="25" spans="1:15" ht="15.75">
      <c r="A25" s="63" t="s">
        <v>58</v>
      </c>
      <c r="B25" s="64">
        <v>50800</v>
      </c>
      <c r="C25" s="57">
        <v>10100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  <row r="26" spans="1:15" ht="15.75">
      <c r="A26" s="63" t="s">
        <v>62</v>
      </c>
      <c r="B26" s="64">
        <v>500</v>
      </c>
      <c r="C26" s="57">
        <v>345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</row>
    <row r="27" spans="1:15" ht="15.75">
      <c r="A27" s="63" t="s">
        <v>66</v>
      </c>
      <c r="B27" s="64">
        <v>13925600</v>
      </c>
      <c r="C27" s="57">
        <v>16422332.87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1:15" ht="15.75">
      <c r="A28" s="63" t="s">
        <v>204</v>
      </c>
      <c r="B28" s="64">
        <v>8451200</v>
      </c>
      <c r="C28" s="57">
        <v>7116303</v>
      </c>
      <c r="D28" s="64"/>
      <c r="E28" s="64"/>
      <c r="F28" s="64"/>
      <c r="G28" s="64"/>
      <c r="H28" s="64"/>
      <c r="I28" s="64"/>
      <c r="J28" s="64"/>
      <c r="K28" s="64"/>
      <c r="L28" s="64"/>
      <c r="M28" s="57"/>
      <c r="N28" s="57"/>
      <c r="O28" s="57"/>
    </row>
    <row r="29" spans="1:15" ht="15.75">
      <c r="A29" s="63" t="s">
        <v>215</v>
      </c>
      <c r="B29" s="64">
        <v>13884179</v>
      </c>
      <c r="C29" s="57">
        <v>13807879</v>
      </c>
      <c r="D29" s="64"/>
      <c r="E29" s="64"/>
      <c r="F29" s="64"/>
      <c r="G29" s="64"/>
      <c r="H29" s="64"/>
      <c r="I29" s="64"/>
      <c r="J29" s="64"/>
      <c r="K29" s="64"/>
      <c r="L29" s="64"/>
      <c r="M29" s="57"/>
      <c r="N29" s="57"/>
      <c r="O29" s="57"/>
    </row>
    <row r="30" spans="1:15" ht="16.5" thickBot="1">
      <c r="A30" s="73" t="s">
        <v>111</v>
      </c>
      <c r="B30" s="172">
        <f aca="true" t="shared" si="1" ref="B30:O30">SUM(B21:B29)</f>
        <v>37058729</v>
      </c>
      <c r="C30" s="173">
        <f t="shared" si="1"/>
        <v>38199416.08</v>
      </c>
      <c r="D30" s="173">
        <f t="shared" si="1"/>
        <v>0</v>
      </c>
      <c r="E30" s="173">
        <f t="shared" si="1"/>
        <v>0</v>
      </c>
      <c r="F30" s="173">
        <f t="shared" si="1"/>
        <v>0</v>
      </c>
      <c r="G30" s="173">
        <f t="shared" si="1"/>
        <v>0</v>
      </c>
      <c r="H30" s="173">
        <f t="shared" si="1"/>
        <v>0</v>
      </c>
      <c r="I30" s="173">
        <f t="shared" si="1"/>
        <v>0</v>
      </c>
      <c r="J30" s="173">
        <f t="shared" si="1"/>
        <v>0</v>
      </c>
      <c r="K30" s="173">
        <f t="shared" si="1"/>
        <v>0</v>
      </c>
      <c r="L30" s="173">
        <f t="shared" si="1"/>
        <v>0</v>
      </c>
      <c r="M30" s="173">
        <f t="shared" si="1"/>
        <v>0</v>
      </c>
      <c r="N30" s="173">
        <f t="shared" si="1"/>
        <v>0</v>
      </c>
      <c r="O30" s="173">
        <f t="shared" si="1"/>
        <v>0</v>
      </c>
    </row>
    <row r="31" spans="1:3" ht="17.25" thickBot="1" thickTop="1">
      <c r="A31" s="74" t="s">
        <v>205</v>
      </c>
      <c r="C31" s="171">
        <f>+C30-C19</f>
        <v>3400902.269999996</v>
      </c>
    </row>
    <row r="32" ht="16.5" thickTop="1"/>
    <row r="34" ht="15.75">
      <c r="M34" s="75"/>
    </row>
    <row r="35" ht="15.75">
      <c r="M35" s="75"/>
    </row>
    <row r="36" ht="15.75">
      <c r="M36" s="75"/>
    </row>
  </sheetData>
  <sheetProtection/>
  <mergeCells count="8">
    <mergeCell ref="W10:Y10"/>
    <mergeCell ref="A1:O1"/>
    <mergeCell ref="A2:O2"/>
    <mergeCell ref="A3:O3"/>
    <mergeCell ref="A5:A6"/>
    <mergeCell ref="B5:B6"/>
    <mergeCell ref="C5:C6"/>
    <mergeCell ref="D5:O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</dc:creator>
  <cp:keywords/>
  <dc:description/>
  <cp:lastModifiedBy>TOSHIBA</cp:lastModifiedBy>
  <cp:lastPrinted>2016-10-14T03:01:48Z</cp:lastPrinted>
  <dcterms:created xsi:type="dcterms:W3CDTF">2011-10-05T05:34:49Z</dcterms:created>
  <dcterms:modified xsi:type="dcterms:W3CDTF">2016-10-14T03:03:17Z</dcterms:modified>
  <cp:category/>
  <cp:version/>
  <cp:contentType/>
  <cp:contentStatus/>
</cp:coreProperties>
</file>